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drawings/drawing4.xml" ContentType="application/vnd.openxmlformats-officedocument.drawing+xml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drawings/drawing5.xml" ContentType="application/vnd.openxmlformats-officedocument.drawing+xml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embeddings/oleObject64.bin" ContentType="application/vnd.openxmlformats-officedocument.oleObject"/>
  <Override PartName="/xl/embeddings/oleObject65.bin" ContentType="application/vnd.openxmlformats-officedocument.oleObject"/>
  <Override PartName="/xl/embeddings/oleObject66.bin" ContentType="application/vnd.openxmlformats-officedocument.oleObject"/>
  <Override PartName="/xl/embeddings/oleObject67.bin" ContentType="application/vnd.openxmlformats-officedocument.oleObject"/>
  <Override PartName="/xl/embeddings/oleObject68.bin" ContentType="application/vnd.openxmlformats-officedocument.oleObject"/>
  <Override PartName="/xl/embeddings/oleObject69.bin" ContentType="application/vnd.openxmlformats-officedocument.oleObject"/>
  <Override PartName="/xl/embeddings/oleObject70.bin" ContentType="application/vnd.openxmlformats-officedocument.oleObject"/>
  <Override PartName="/xl/embeddings/oleObject71.bin" ContentType="application/vnd.openxmlformats-officedocument.oleObject"/>
  <Override PartName="/xl/embeddings/oleObject72.bin" ContentType="application/vnd.openxmlformats-officedocument.oleObject"/>
  <Override PartName="/xl/embeddings/oleObject73.bin" ContentType="application/vnd.openxmlformats-officedocument.oleObject"/>
  <Override PartName="/xl/embeddings/oleObject74.bin" ContentType="application/vnd.openxmlformats-officedocument.oleObject"/>
  <Override PartName="/xl/embeddings/oleObject75.bin" ContentType="application/vnd.openxmlformats-officedocument.oleObject"/>
  <Override PartName="/xl/embeddings/oleObject76.bin" ContentType="application/vnd.openxmlformats-officedocument.oleObject"/>
  <Override PartName="/xl/embeddings/oleObject77.bin" ContentType="application/vnd.openxmlformats-officedocument.oleObject"/>
  <Override PartName="/xl/embeddings/oleObject78.bin" ContentType="application/vnd.openxmlformats-officedocument.oleObject"/>
  <Override PartName="/xl/drawings/drawing6.xml" ContentType="application/vnd.openxmlformats-officedocument.drawing+xml"/>
  <Override PartName="/xl/embeddings/oleObject79.bin" ContentType="application/vnd.openxmlformats-officedocument.oleObject"/>
  <Override PartName="/xl/embeddings/oleObject80.bin" ContentType="application/vnd.openxmlformats-officedocument.oleObject"/>
  <Override PartName="/xl/embeddings/oleObject81.bin" ContentType="application/vnd.openxmlformats-officedocument.oleObject"/>
  <Override PartName="/xl/embeddings/oleObject82.bin" ContentType="application/vnd.openxmlformats-officedocument.oleObject"/>
  <Override PartName="/xl/embeddings/oleObject83.bin" ContentType="application/vnd.openxmlformats-officedocument.oleObject"/>
  <Override PartName="/xl/drawings/drawing7.xml" ContentType="application/vnd.openxmlformats-officedocument.drawing+xml"/>
  <Override PartName="/xl/embeddings/oleObject84.bin" ContentType="application/vnd.openxmlformats-officedocument.oleObject"/>
  <Override PartName="/xl/embeddings/oleObject85.bin" ContentType="application/vnd.openxmlformats-officedocument.oleObject"/>
  <Override PartName="/xl/embeddings/oleObject86.bin" ContentType="application/vnd.openxmlformats-officedocument.oleObject"/>
  <Override PartName="/xl/embeddings/oleObject87.bin" ContentType="application/vnd.openxmlformats-officedocument.oleObject"/>
  <Override PartName="/xl/embeddings/oleObject88.bin" ContentType="application/vnd.openxmlformats-officedocument.oleObject"/>
  <Override PartName="/xl/embeddings/oleObject89.bin" ContentType="application/vnd.openxmlformats-officedocument.oleObject"/>
  <Override PartName="/xl/embeddings/oleObject90.bin" ContentType="application/vnd.openxmlformats-officedocument.oleObject"/>
  <Override PartName="/xl/embeddings/oleObject91.bin" ContentType="application/vnd.openxmlformats-officedocument.oleObject"/>
  <Override PartName="/xl/drawings/drawing8.xml" ContentType="application/vnd.openxmlformats-officedocument.drawing+xml"/>
  <Override PartName="/xl/embeddings/oleObject92.bin" ContentType="application/vnd.openxmlformats-officedocument.oleObject"/>
  <Override PartName="/xl/embeddings/oleObject93.bin" ContentType="application/vnd.openxmlformats-officedocument.oleObject"/>
  <Override PartName="/xl/embeddings/oleObject94.bin" ContentType="application/vnd.openxmlformats-officedocument.oleObject"/>
  <Override PartName="/xl/embeddings/oleObject95.bin" ContentType="application/vnd.openxmlformats-officedocument.oleObject"/>
  <Override PartName="/xl/embeddings/oleObject96.bin" ContentType="application/vnd.openxmlformats-officedocument.oleObject"/>
  <Override PartName="/xl/embeddings/oleObject97.bin" ContentType="application/vnd.openxmlformats-officedocument.oleObject"/>
  <Override PartName="/xl/embeddings/oleObject98.bin" ContentType="application/vnd.openxmlformats-officedocument.oleObject"/>
  <Override PartName="/xl/embeddings/oleObject99.bin" ContentType="application/vnd.openxmlformats-officedocument.oleObject"/>
  <Override PartName="/xl/embeddings/oleObject100.bin" ContentType="application/vnd.openxmlformats-officedocument.oleObject"/>
  <Override PartName="/xl/embeddings/oleObject101.bin" ContentType="application/vnd.openxmlformats-officedocument.oleObject"/>
  <Override PartName="/xl/embeddings/oleObject102.bin" ContentType="application/vnd.openxmlformats-officedocument.oleObject"/>
  <Override PartName="/xl/embeddings/oleObject103.bin" ContentType="application/vnd.openxmlformats-officedocument.oleObject"/>
  <Override PartName="/xl/embeddings/oleObject104.bin" ContentType="application/vnd.openxmlformats-officedocument.oleObject"/>
  <Override PartName="/xl/embeddings/oleObject105.bin" ContentType="application/vnd.openxmlformats-officedocument.oleObject"/>
  <Override PartName="/xl/embeddings/oleObject106.bin" ContentType="application/vnd.openxmlformats-officedocument.oleObject"/>
  <Override PartName="/xl/embeddings/oleObject107.bin" ContentType="application/vnd.openxmlformats-officedocument.oleObject"/>
  <Override PartName="/xl/embeddings/oleObject108.bin" ContentType="application/vnd.openxmlformats-officedocument.oleObject"/>
  <Override PartName="/xl/embeddings/oleObject109.bin" ContentType="application/vnd.openxmlformats-officedocument.oleObject"/>
  <Override PartName="/xl/drawings/drawing9.xml" ContentType="application/vnd.openxmlformats-officedocument.drawing+xml"/>
  <Override PartName="/xl/embeddings/oleObject110.bin" ContentType="application/vnd.openxmlformats-officedocument.oleObject"/>
  <Override PartName="/xl/embeddings/oleObject111.bin" ContentType="application/vnd.openxmlformats-officedocument.oleObject"/>
  <Override PartName="/xl/embeddings/oleObject112.bin" ContentType="application/vnd.openxmlformats-officedocument.oleObject"/>
  <Override PartName="/xl/embeddings/oleObject113.bin" ContentType="application/vnd.openxmlformats-officedocument.oleObject"/>
  <Override PartName="/xl/embeddings/oleObject114.bin" ContentType="application/vnd.openxmlformats-officedocument.oleObject"/>
  <Override PartName="/xl/embeddings/oleObject115.bin" ContentType="application/vnd.openxmlformats-officedocument.oleObject"/>
  <Override PartName="/xl/embeddings/oleObject116.bin" ContentType="application/vnd.openxmlformats-officedocument.oleObject"/>
  <Override PartName="/xl/embeddings/oleObject117.bin" ContentType="application/vnd.openxmlformats-officedocument.oleObject"/>
  <Override PartName="/xl/embeddings/oleObject118.bin" ContentType="application/vnd.openxmlformats-officedocument.oleObject"/>
  <Override PartName="/xl/embeddings/oleObject119.bin" ContentType="application/vnd.openxmlformats-officedocument.oleObject"/>
  <Override PartName="/xl/embeddings/oleObject120.bin" ContentType="application/vnd.openxmlformats-officedocument.oleObject"/>
  <Override PartName="/xl/drawings/drawing10.xml" ContentType="application/vnd.openxmlformats-officedocument.drawing+xml"/>
  <Override PartName="/xl/embeddings/oleObject121.bin" ContentType="application/vnd.openxmlformats-officedocument.oleObject"/>
  <Override PartName="/xl/embeddings/oleObject122.bin" ContentType="application/vnd.openxmlformats-officedocument.oleObject"/>
  <Override PartName="/xl/embeddings/oleObject123.bin" ContentType="application/vnd.openxmlformats-officedocument.oleObject"/>
  <Override PartName="/xl/embeddings/oleObject124.bin" ContentType="application/vnd.openxmlformats-officedocument.oleObject"/>
  <Override PartName="/xl/embeddings/oleObject125.bin" ContentType="application/vnd.openxmlformats-officedocument.oleObject"/>
  <Override PartName="/xl/embeddings/oleObject126.bin" ContentType="application/vnd.openxmlformats-officedocument.oleObject"/>
  <Override PartName="/xl/embeddings/oleObject127.bin" ContentType="application/vnd.openxmlformats-officedocument.oleObject"/>
  <Override PartName="/xl/embeddings/oleObject128.bin" ContentType="application/vnd.openxmlformats-officedocument.oleObject"/>
  <Override PartName="/xl/embeddings/oleObject129.bin" ContentType="application/vnd.openxmlformats-officedocument.oleObject"/>
  <Override PartName="/xl/embeddings/oleObject130.bin" ContentType="application/vnd.openxmlformats-officedocument.oleObject"/>
  <Override PartName="/xl/embeddings/oleObject131.bin" ContentType="application/vnd.openxmlformats-officedocument.oleObject"/>
  <Override PartName="/xl/embeddings/oleObject132.bin" ContentType="application/vnd.openxmlformats-officedocument.oleObject"/>
  <Override PartName="/xl/embeddings/oleObject133.bin" ContentType="application/vnd.openxmlformats-officedocument.oleObject"/>
  <Override PartName="/xl/embeddings/oleObject134.bin" ContentType="application/vnd.openxmlformats-officedocument.oleObject"/>
  <Override PartName="/xl/embeddings/oleObject135.bin" ContentType="application/vnd.openxmlformats-officedocument.oleObject"/>
  <Override PartName="/xl/embeddings/oleObject136.bin" ContentType="application/vnd.openxmlformats-officedocument.oleObject"/>
  <Override PartName="/xl/embeddings/oleObject137.bin" ContentType="application/vnd.openxmlformats-officedocument.oleObject"/>
  <Override PartName="/xl/embeddings/oleObject138.bin" ContentType="application/vnd.openxmlformats-officedocument.oleObject"/>
  <Override PartName="/xl/drawings/drawing11.xml" ContentType="application/vnd.openxmlformats-officedocument.drawing+xml"/>
  <Override PartName="/xl/embeddings/oleObject139.bin" ContentType="application/vnd.openxmlformats-officedocument.oleObject"/>
  <Override PartName="/xl/embeddings/oleObject140.bin" ContentType="application/vnd.openxmlformats-officedocument.oleObject"/>
  <Override PartName="/xl/embeddings/oleObject141.bin" ContentType="application/vnd.openxmlformats-officedocument.oleObject"/>
  <Override PartName="/xl/embeddings/oleObject142.bin" ContentType="application/vnd.openxmlformats-officedocument.oleObject"/>
  <Override PartName="/xl/embeddings/oleObject143.bin" ContentType="application/vnd.openxmlformats-officedocument.oleObject"/>
  <Override PartName="/xl/embeddings/oleObject144.bin" ContentType="application/vnd.openxmlformats-officedocument.oleObject"/>
  <Override PartName="/xl/embeddings/oleObject145.bin" ContentType="application/vnd.openxmlformats-officedocument.oleObject"/>
  <Override PartName="/xl/embeddings/oleObject146.bin" ContentType="application/vnd.openxmlformats-officedocument.oleObject"/>
  <Override PartName="/xl/embeddings/oleObject147.bin" ContentType="application/vnd.openxmlformats-officedocument.oleObject"/>
  <Override PartName="/xl/embeddings/oleObject148.bin" ContentType="application/vnd.openxmlformats-officedocument.oleObject"/>
  <Override PartName="/xl/embeddings/oleObject149.bin" ContentType="application/vnd.openxmlformats-officedocument.oleObject"/>
  <Override PartName="/xl/embeddings/oleObject150.bin" ContentType="application/vnd.openxmlformats-officedocument.oleObject"/>
  <Override PartName="/xl/embeddings/oleObject151.bin" ContentType="application/vnd.openxmlformats-officedocument.oleObject"/>
  <Override PartName="/xl/embeddings/oleObject15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onedrive-hidrocarburos_cne_cl/Documents/RESPALDO NATURA/Estadisticas Hidrocarburos/18 Importaciones/"/>
    </mc:Choice>
  </mc:AlternateContent>
  <xr:revisionPtr revIDLastSave="679" documentId="13_ncr:1_{E5722065-4030-4653-9587-53CFF1103565}" xr6:coauthVersionLast="47" xr6:coauthVersionMax="47" xr10:uidLastSave="{333D9952-A64E-43CE-85D0-E1E1166C640C}"/>
  <bookViews>
    <workbookView xWindow="-120" yWindow="-120" windowWidth="29040" windowHeight="15720" tabRatio="767" firstSheet="1" activeTab="1" xr2:uid="{00000000-000D-0000-FFFF-FFFF00000000}"/>
  </bookViews>
  <sheets>
    <sheet name="GAS NATURAL GASEOSO" sheetId="6" r:id="rId1"/>
    <sheet name="GAS NATURAL LICUADO" sheetId="10" r:id="rId2"/>
    <sheet name="CARBON" sheetId="1" r:id="rId3"/>
    <sheet name="CRUDO" sheetId="2" r:id="rId4"/>
    <sheet name="GASOLINAS" sheetId="3" r:id="rId5"/>
    <sheet name="GASOLINA DE AVIACION" sheetId="11" r:id="rId6"/>
    <sheet name="KEROSENE" sheetId="8" r:id="rId7"/>
    <sheet name="DIESEL" sheetId="5" r:id="rId8"/>
    <sheet name="FUEL OIL" sheetId="4" r:id="rId9"/>
    <sheet name="GAS LICUADO" sheetId="7" r:id="rId10"/>
    <sheet name="COQUE DE PETROLEO" sheetId="9" r:id="rId11"/>
  </sheets>
  <definedNames>
    <definedName name="_xlnm.Print_Area" localSheetId="2">CARBON!$B$2:$G$23</definedName>
    <definedName name="_xlnm.Print_Area" localSheetId="10">'COQUE DE PETROLEO'!$B$1:$D$22</definedName>
    <definedName name="_xlnm.Print_Area" localSheetId="3">CRUDO!$B$1:$F$22</definedName>
    <definedName name="_xlnm.Print_Area" localSheetId="7">DIESEL!$B$1:$D$23</definedName>
    <definedName name="_xlnm.Print_Area" localSheetId="8">'FUEL OIL'!$B$1:$D$23</definedName>
    <definedName name="_xlnm.Print_Area" localSheetId="9">'GAS LICUADO'!$B$1:$E$22</definedName>
    <definedName name="_xlnm.Print_Area" localSheetId="0">'GAS NATURAL GASEOSO'!$B$2:$J$29</definedName>
    <definedName name="_xlnm.Print_Area" localSheetId="1">'GAS NATURAL LICUADO'!$B$2:$I$28</definedName>
    <definedName name="_xlnm.Print_Area" localSheetId="4">GASOLINAS!$B$1:$D$22</definedName>
    <definedName name="_xlnm.Print_Area" localSheetId="6">KEROSENE!$B$1:$G$23</definedName>
  </definedNames>
  <calcPr calcId="191028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9" i="7" l="1"/>
  <c r="F369" i="7" s="1"/>
  <c r="D369" i="7"/>
  <c r="C369" i="7"/>
  <c r="E356" i="7"/>
  <c r="F356" i="7" s="1"/>
  <c r="D356" i="7"/>
  <c r="C356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5" i="7"/>
  <c r="F354" i="7"/>
  <c r="F353" i="7"/>
  <c r="F352" i="7"/>
  <c r="F351" i="7"/>
  <c r="F350" i="7"/>
  <c r="H369" i="4"/>
  <c r="G369" i="4"/>
  <c r="F369" i="4"/>
  <c r="G356" i="4"/>
  <c r="H356" i="4" s="1"/>
  <c r="F356" i="4"/>
  <c r="E368" i="5"/>
  <c r="E367" i="5"/>
  <c r="E366" i="5"/>
  <c r="E365" i="5"/>
  <c r="E364" i="5"/>
  <c r="E363" i="5"/>
  <c r="E362" i="5"/>
  <c r="E361" i="5"/>
  <c r="E360" i="5"/>
  <c r="E359" i="5"/>
  <c r="E358" i="5"/>
  <c r="E357" i="5"/>
  <c r="D369" i="5"/>
  <c r="E369" i="5" s="1"/>
  <c r="C369" i="5"/>
  <c r="D356" i="5"/>
  <c r="E356" i="5" s="1"/>
  <c r="C356" i="5"/>
  <c r="E355" i="5"/>
  <c r="E354" i="5"/>
  <c r="E353" i="5"/>
  <c r="E352" i="5"/>
  <c r="E351" i="5"/>
  <c r="E350" i="5"/>
  <c r="O368" i="8"/>
  <c r="O367" i="8"/>
  <c r="O366" i="8"/>
  <c r="O365" i="8"/>
  <c r="O364" i="8"/>
  <c r="O363" i="8"/>
  <c r="O362" i="8"/>
  <c r="O361" i="8"/>
  <c r="O360" i="8"/>
  <c r="O359" i="8"/>
  <c r="O358" i="8"/>
  <c r="O357" i="8"/>
  <c r="N369" i="8"/>
  <c r="O369" i="8" s="1"/>
  <c r="M369" i="8"/>
  <c r="O356" i="8"/>
  <c r="O355" i="8"/>
  <c r="O354" i="8"/>
  <c r="O353" i="8"/>
  <c r="O352" i="8"/>
  <c r="O351" i="8"/>
  <c r="O350" i="8"/>
  <c r="G369" i="8"/>
  <c r="H369" i="8" s="1"/>
  <c r="F369" i="8"/>
  <c r="G356" i="8"/>
  <c r="H356" i="8" s="1"/>
  <c r="F356" i="8"/>
  <c r="E368" i="3"/>
  <c r="E367" i="3"/>
  <c r="E366" i="3"/>
  <c r="E365" i="3"/>
  <c r="E364" i="3"/>
  <c r="E363" i="3"/>
  <c r="E362" i="3"/>
  <c r="E361" i="3"/>
  <c r="E360" i="3"/>
  <c r="E359" i="3"/>
  <c r="E358" i="3"/>
  <c r="E357" i="3"/>
  <c r="E369" i="3"/>
  <c r="D369" i="3"/>
  <c r="C369" i="3"/>
  <c r="E355" i="3"/>
  <c r="E354" i="3"/>
  <c r="E353" i="3"/>
  <c r="E352" i="3"/>
  <c r="E351" i="3"/>
  <c r="E350" i="3"/>
  <c r="F368" i="2"/>
  <c r="F367" i="2"/>
  <c r="F366" i="2"/>
  <c r="F365" i="2"/>
  <c r="F364" i="2"/>
  <c r="F363" i="2"/>
  <c r="F362" i="2"/>
  <c r="F361" i="2"/>
  <c r="F360" i="2"/>
  <c r="F359" i="2"/>
  <c r="F358" i="2"/>
  <c r="F357" i="2"/>
  <c r="F355" i="2"/>
  <c r="F354" i="2"/>
  <c r="F353" i="2"/>
  <c r="F352" i="2"/>
  <c r="F351" i="2"/>
  <c r="F350" i="2"/>
  <c r="E369" i="2"/>
  <c r="F369" i="2" s="1"/>
  <c r="D369" i="2"/>
  <c r="C369" i="2"/>
  <c r="L369" i="1"/>
  <c r="L368" i="1"/>
  <c r="L367" i="1"/>
  <c r="L366" i="1"/>
  <c r="L365" i="1"/>
  <c r="L364" i="1"/>
  <c r="L363" i="1"/>
  <c r="L362" i="1"/>
  <c r="L361" i="1"/>
  <c r="L360" i="1"/>
  <c r="L359" i="1"/>
  <c r="L358" i="1"/>
  <c r="K370" i="1"/>
  <c r="L370" i="1" s="1"/>
  <c r="J370" i="1"/>
  <c r="I370" i="1"/>
  <c r="H370" i="1"/>
  <c r="G370" i="1"/>
  <c r="F370" i="1"/>
  <c r="E370" i="1"/>
  <c r="D370" i="1"/>
  <c r="C370" i="1"/>
  <c r="E357" i="1"/>
  <c r="L356" i="1"/>
  <c r="L355" i="1"/>
  <c r="L354" i="1"/>
  <c r="L353" i="1"/>
  <c r="L352" i="1"/>
  <c r="L351" i="1"/>
  <c r="H372" i="10"/>
  <c r="H359" i="10"/>
  <c r="I359" i="10" s="1"/>
  <c r="G372" i="10"/>
  <c r="F372" i="10"/>
  <c r="E372" i="10"/>
  <c r="D372" i="10"/>
  <c r="C372" i="10"/>
  <c r="I371" i="10"/>
  <c r="I370" i="10"/>
  <c r="I369" i="10"/>
  <c r="I368" i="10"/>
  <c r="I367" i="10"/>
  <c r="I366" i="10"/>
  <c r="I365" i="10"/>
  <c r="I364" i="10"/>
  <c r="I363" i="10"/>
  <c r="I362" i="10"/>
  <c r="I361" i="10"/>
  <c r="H371" i="10"/>
  <c r="H370" i="10"/>
  <c r="H369" i="10"/>
  <c r="H368" i="10"/>
  <c r="H367" i="10"/>
  <c r="H366" i="10"/>
  <c r="H365" i="10"/>
  <c r="H364" i="10"/>
  <c r="H363" i="10"/>
  <c r="H362" i="10"/>
  <c r="H361" i="10"/>
  <c r="H360" i="10"/>
  <c r="I360" i="10" s="1"/>
  <c r="G371" i="10"/>
  <c r="G370" i="10"/>
  <c r="G369" i="10"/>
  <c r="G368" i="10"/>
  <c r="G367" i="10"/>
  <c r="G366" i="10"/>
  <c r="G365" i="10"/>
  <c r="G364" i="10"/>
  <c r="G363" i="10"/>
  <c r="G362" i="10"/>
  <c r="G361" i="10"/>
  <c r="G360" i="10"/>
  <c r="I358" i="10"/>
  <c r="I357" i="10"/>
  <c r="I356" i="10"/>
  <c r="I355" i="10"/>
  <c r="I354" i="10"/>
  <c r="I353" i="10"/>
  <c r="H358" i="10"/>
  <c r="H357" i="10"/>
  <c r="H356" i="10"/>
  <c r="H355" i="10"/>
  <c r="H354" i="10"/>
  <c r="H353" i="10"/>
  <c r="F359" i="10"/>
  <c r="E359" i="10"/>
  <c r="D359" i="10"/>
  <c r="C359" i="10"/>
  <c r="G359" i="10"/>
  <c r="G358" i="10"/>
  <c r="G357" i="10"/>
  <c r="G356" i="10"/>
  <c r="G355" i="10"/>
  <c r="G354" i="10"/>
  <c r="G353" i="10"/>
  <c r="K373" i="6"/>
  <c r="L373" i="6" s="1"/>
  <c r="J373" i="6"/>
  <c r="K360" i="6"/>
  <c r="J360" i="6"/>
  <c r="G373" i="6"/>
  <c r="E373" i="6"/>
  <c r="D373" i="6"/>
  <c r="C373" i="6"/>
  <c r="F373" i="6" s="1"/>
  <c r="G308" i="6"/>
  <c r="E308" i="6"/>
  <c r="D308" i="6"/>
  <c r="C308" i="6"/>
  <c r="G321" i="6"/>
  <c r="E321" i="6"/>
  <c r="D321" i="6"/>
  <c r="C321" i="6"/>
  <c r="G334" i="6"/>
  <c r="E334" i="6"/>
  <c r="D334" i="6"/>
  <c r="C334" i="6"/>
  <c r="G347" i="6"/>
  <c r="E347" i="6"/>
  <c r="F347" i="6" s="1"/>
  <c r="D347" i="6"/>
  <c r="C347" i="6"/>
  <c r="E360" i="6"/>
  <c r="F360" i="6" s="1"/>
  <c r="G360" i="6"/>
  <c r="D360" i="6"/>
  <c r="C360" i="6"/>
  <c r="N356" i="8"/>
  <c r="M356" i="8"/>
  <c r="D356" i="3"/>
  <c r="C356" i="3"/>
  <c r="E356" i="2"/>
  <c r="D356" i="2"/>
  <c r="C356" i="2"/>
  <c r="K357" i="1"/>
  <c r="J357" i="1"/>
  <c r="I357" i="1"/>
  <c r="H357" i="1"/>
  <c r="G357" i="1"/>
  <c r="F357" i="1"/>
  <c r="D357" i="1"/>
  <c r="C357" i="1"/>
  <c r="D343" i="11"/>
  <c r="C343" i="11"/>
  <c r="D343" i="3"/>
  <c r="C343" i="3"/>
  <c r="E343" i="2"/>
  <c r="D343" i="2"/>
  <c r="C343" i="2"/>
  <c r="K344" i="1"/>
  <c r="J344" i="1"/>
  <c r="I344" i="1"/>
  <c r="H344" i="1"/>
  <c r="G344" i="1"/>
  <c r="F344" i="1"/>
  <c r="D344" i="1"/>
  <c r="C344" i="1"/>
  <c r="I372" i="10" l="1"/>
  <c r="L360" i="6"/>
  <c r="H373" i="6"/>
  <c r="F334" i="6"/>
  <c r="H334" i="6" s="1"/>
  <c r="F321" i="6"/>
  <c r="H321" i="6" s="1"/>
  <c r="F308" i="6"/>
  <c r="H308" i="6" s="1"/>
  <c r="H347" i="6"/>
  <c r="H360" i="6"/>
  <c r="E356" i="3"/>
  <c r="L357" i="1"/>
  <c r="E343" i="11"/>
  <c r="E343" i="3"/>
  <c r="F356" i="2"/>
  <c r="E344" i="1"/>
  <c r="F343" i="2"/>
  <c r="L344" i="1"/>
  <c r="E330" i="7"/>
  <c r="F330" i="7" s="1"/>
  <c r="D330" i="7"/>
  <c r="C330" i="7"/>
  <c r="F329" i="7"/>
  <c r="F328" i="7"/>
  <c r="F327" i="7"/>
  <c r="F326" i="7"/>
  <c r="F325" i="7"/>
  <c r="F324" i="7"/>
  <c r="F323" i="7"/>
  <c r="G330" i="4"/>
  <c r="F330" i="4"/>
  <c r="D330" i="5"/>
  <c r="C330" i="5"/>
  <c r="C330" i="3"/>
  <c r="D330" i="3"/>
  <c r="E330" i="2"/>
  <c r="D330" i="2"/>
  <c r="C330" i="2"/>
  <c r="F319" i="2"/>
  <c r="F320" i="2"/>
  <c r="F321" i="2"/>
  <c r="F322" i="2"/>
  <c r="F323" i="2"/>
  <c r="F324" i="2"/>
  <c r="F325" i="2"/>
  <c r="F326" i="2"/>
  <c r="F327" i="2"/>
  <c r="F328" i="2"/>
  <c r="F329" i="2"/>
  <c r="F318" i="2"/>
  <c r="F333" i="10"/>
  <c r="H333" i="10" s="1"/>
  <c r="E333" i="10"/>
  <c r="D333" i="10"/>
  <c r="C333" i="10"/>
  <c r="K334" i="6"/>
  <c r="J334" i="6"/>
  <c r="D330" i="11"/>
  <c r="C330" i="11"/>
  <c r="D317" i="11"/>
  <c r="C317" i="11"/>
  <c r="D304" i="11"/>
  <c r="C304" i="11"/>
  <c r="G317" i="8"/>
  <c r="F317" i="8"/>
  <c r="G304" i="8"/>
  <c r="F304" i="8"/>
  <c r="F291" i="8"/>
  <c r="E330" i="5" l="1"/>
  <c r="H317" i="8"/>
  <c r="E330" i="3"/>
  <c r="F330" i="2"/>
  <c r="L334" i="6"/>
  <c r="E330" i="11"/>
  <c r="E304" i="11"/>
  <c r="E317" i="11"/>
  <c r="H330" i="4"/>
  <c r="C252" i="4"/>
  <c r="D252" i="4"/>
  <c r="F252" i="4"/>
  <c r="G252" i="4"/>
  <c r="C265" i="4"/>
  <c r="D265" i="4"/>
  <c r="F265" i="4"/>
  <c r="G265" i="4"/>
  <c r="C278" i="4"/>
  <c r="D278" i="4"/>
  <c r="F278" i="4"/>
  <c r="G278" i="4"/>
  <c r="C291" i="4"/>
  <c r="D291" i="4"/>
  <c r="F291" i="4"/>
  <c r="G291" i="4"/>
  <c r="C304" i="4"/>
  <c r="D304" i="4"/>
  <c r="F304" i="4"/>
  <c r="G304" i="4"/>
  <c r="C317" i="4"/>
  <c r="D317" i="4"/>
  <c r="F317" i="4"/>
  <c r="G317" i="4"/>
  <c r="C330" i="4"/>
  <c r="D330" i="4"/>
  <c r="C331" i="1"/>
  <c r="D331" i="1"/>
  <c r="F331" i="1"/>
  <c r="G331" i="1"/>
  <c r="H331" i="1"/>
  <c r="I331" i="1"/>
  <c r="J331" i="1"/>
  <c r="K331" i="1"/>
  <c r="C318" i="1"/>
  <c r="D318" i="1"/>
  <c r="E318" i="1"/>
  <c r="F318" i="1"/>
  <c r="G318" i="1"/>
  <c r="H318" i="1"/>
  <c r="I318" i="1"/>
  <c r="J318" i="1"/>
  <c r="K318" i="1"/>
  <c r="C305" i="1"/>
  <c r="D305" i="1"/>
  <c r="F305" i="1"/>
  <c r="G305" i="1"/>
  <c r="H305" i="1"/>
  <c r="I305" i="1"/>
  <c r="J305" i="1"/>
  <c r="K305" i="1"/>
  <c r="H295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H317" i="10"/>
  <c r="H318" i="10"/>
  <c r="H319" i="10"/>
  <c r="H320" i="10"/>
  <c r="H321" i="10"/>
  <c r="H322" i="10"/>
  <c r="H323" i="10"/>
  <c r="H324" i="10"/>
  <c r="H325" i="10"/>
  <c r="H326" i="10"/>
  <c r="H327" i="10"/>
  <c r="H328" i="10"/>
  <c r="H329" i="10"/>
  <c r="H330" i="10"/>
  <c r="H331" i="10"/>
  <c r="H332" i="10"/>
  <c r="G295" i="10"/>
  <c r="G296" i="10"/>
  <c r="G297" i="10"/>
  <c r="G298" i="10"/>
  <c r="G299" i="10"/>
  <c r="G300" i="10"/>
  <c r="G301" i="10"/>
  <c r="G302" i="10"/>
  <c r="G303" i="10"/>
  <c r="G304" i="10"/>
  <c r="G305" i="10"/>
  <c r="G306" i="10"/>
  <c r="G308" i="10"/>
  <c r="G309" i="10"/>
  <c r="G310" i="10"/>
  <c r="G311" i="10"/>
  <c r="G312" i="10"/>
  <c r="G313" i="10"/>
  <c r="G314" i="10"/>
  <c r="G315" i="10"/>
  <c r="G316" i="10"/>
  <c r="G317" i="10"/>
  <c r="G318" i="10"/>
  <c r="G319" i="10"/>
  <c r="G321" i="10"/>
  <c r="G322" i="10"/>
  <c r="G323" i="10"/>
  <c r="G324" i="10"/>
  <c r="G325" i="10"/>
  <c r="G326" i="10"/>
  <c r="G327" i="10"/>
  <c r="G328" i="10"/>
  <c r="G329" i="10"/>
  <c r="G330" i="10"/>
  <c r="G331" i="10"/>
  <c r="G332" i="10"/>
  <c r="E294" i="10"/>
  <c r="F294" i="10"/>
  <c r="H293" i="10"/>
  <c r="I293" i="10" s="1"/>
  <c r="G293" i="10"/>
  <c r="D291" i="9"/>
  <c r="C291" i="9"/>
  <c r="E291" i="7"/>
  <c r="D291" i="7"/>
  <c r="C291" i="7"/>
  <c r="D291" i="5"/>
  <c r="C291" i="5"/>
  <c r="G291" i="8"/>
  <c r="D291" i="3"/>
  <c r="C291" i="3"/>
  <c r="K295" i="6"/>
  <c r="J295" i="6"/>
  <c r="G295" i="6"/>
  <c r="E295" i="6"/>
  <c r="D295" i="6"/>
  <c r="C295" i="6"/>
  <c r="E291" i="2"/>
  <c r="D291" i="2"/>
  <c r="C291" i="2"/>
  <c r="K292" i="1"/>
  <c r="J292" i="1"/>
  <c r="I292" i="1"/>
  <c r="H292" i="1"/>
  <c r="G292" i="1"/>
  <c r="F292" i="1"/>
  <c r="D292" i="1"/>
  <c r="C292" i="1"/>
  <c r="D294" i="10"/>
  <c r="C294" i="10"/>
  <c r="G292" i="10"/>
  <c r="G291" i="10"/>
  <c r="G290" i="10"/>
  <c r="G289" i="10"/>
  <c r="G288" i="10"/>
  <c r="G287" i="10"/>
  <c r="G286" i="10"/>
  <c r="G285" i="10"/>
  <c r="G284" i="10"/>
  <c r="G283" i="10"/>
  <c r="G282" i="10"/>
  <c r="H292" i="10"/>
  <c r="I292" i="10" s="1"/>
  <c r="H291" i="10"/>
  <c r="I291" i="10" s="1"/>
  <c r="H290" i="10"/>
  <c r="I290" i="10" s="1"/>
  <c r="H289" i="10"/>
  <c r="I289" i="10" s="1"/>
  <c r="H288" i="10"/>
  <c r="I288" i="10" s="1"/>
  <c r="H287" i="10"/>
  <c r="I287" i="10" s="1"/>
  <c r="H286" i="10"/>
  <c r="H285" i="10"/>
  <c r="H284" i="10"/>
  <c r="H283" i="10"/>
  <c r="H282" i="10"/>
  <c r="I331" i="10" l="1"/>
  <c r="I330" i="10"/>
  <c r="I332" i="10"/>
  <c r="L318" i="1"/>
  <c r="E305" i="1"/>
  <c r="L292" i="1"/>
  <c r="L305" i="1"/>
  <c r="E331" i="1"/>
  <c r="I329" i="10"/>
  <c r="I322" i="10"/>
  <c r="I323" i="10"/>
  <c r="I321" i="10"/>
  <c r="E291" i="3"/>
  <c r="G307" i="10"/>
  <c r="G320" i="10"/>
  <c r="I328" i="10"/>
  <c r="I327" i="10"/>
  <c r="I326" i="10"/>
  <c r="G294" i="10"/>
  <c r="F295" i="6"/>
  <c r="H295" i="6" s="1"/>
  <c r="G333" i="10"/>
  <c r="I333" i="10" s="1"/>
  <c r="I325" i="10"/>
  <c r="I324" i="10"/>
  <c r="L331" i="1"/>
  <c r="F291" i="2"/>
  <c r="L295" i="6"/>
  <c r="E291" i="5"/>
  <c r="E291" i="9"/>
  <c r="F291" i="7"/>
  <c r="H291" i="8"/>
  <c r="E292" i="1"/>
  <c r="H294" i="10"/>
  <c r="I294" i="10" s="1"/>
  <c r="D291" i="11"/>
  <c r="C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91" i="11" l="1"/>
  <c r="E277" i="9"/>
  <c r="E276" i="9"/>
  <c r="E275" i="9"/>
  <c r="E274" i="9"/>
  <c r="E273" i="9"/>
  <c r="E272" i="9"/>
  <c r="E271" i="9"/>
  <c r="E270" i="9"/>
  <c r="E269" i="9"/>
  <c r="E268" i="9"/>
  <c r="E267" i="9"/>
  <c r="E266" i="9"/>
  <c r="D278" i="9"/>
  <c r="C278" i="9"/>
  <c r="F277" i="7"/>
  <c r="F276" i="7"/>
  <c r="F275" i="7"/>
  <c r="F274" i="7"/>
  <c r="F273" i="7"/>
  <c r="F272" i="7"/>
  <c r="F271" i="7"/>
  <c r="F270" i="7"/>
  <c r="F269" i="7"/>
  <c r="F268" i="7"/>
  <c r="F267" i="7"/>
  <c r="F266" i="7"/>
  <c r="F264" i="7"/>
  <c r="F263" i="7"/>
  <c r="F262" i="7"/>
  <c r="E278" i="7"/>
  <c r="D278" i="7"/>
  <c r="C278" i="7"/>
  <c r="E277" i="5"/>
  <c r="E276" i="5"/>
  <c r="E275" i="5"/>
  <c r="E274" i="5"/>
  <c r="E273" i="5"/>
  <c r="E272" i="5"/>
  <c r="E271" i="5"/>
  <c r="E270" i="5"/>
  <c r="E269" i="5"/>
  <c r="E268" i="5"/>
  <c r="E267" i="5"/>
  <c r="E266" i="5"/>
  <c r="E264" i="5"/>
  <c r="E263" i="5"/>
  <c r="E262" i="5"/>
  <c r="D278" i="5"/>
  <c r="C278" i="5"/>
  <c r="H277" i="8"/>
  <c r="H276" i="8"/>
  <c r="H275" i="8"/>
  <c r="H274" i="8"/>
  <c r="H273" i="8"/>
  <c r="H272" i="8"/>
  <c r="H271" i="8"/>
  <c r="H270" i="8"/>
  <c r="H269" i="8"/>
  <c r="H268" i="8"/>
  <c r="H267" i="8"/>
  <c r="H266" i="8"/>
  <c r="H264" i="8"/>
  <c r="H263" i="8"/>
  <c r="H262" i="8"/>
  <c r="G278" i="8"/>
  <c r="F278" i="8"/>
  <c r="D278" i="8"/>
  <c r="C278" i="8"/>
  <c r="D278" i="11"/>
  <c r="C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77" i="3"/>
  <c r="E276" i="3"/>
  <c r="E275" i="3"/>
  <c r="E274" i="3"/>
  <c r="E273" i="3"/>
  <c r="E272" i="3"/>
  <c r="E271" i="3"/>
  <c r="E270" i="3"/>
  <c r="E269" i="3"/>
  <c r="E268" i="3"/>
  <c r="E267" i="3"/>
  <c r="E266" i="3"/>
  <c r="E264" i="3"/>
  <c r="E263" i="3"/>
  <c r="E262" i="3"/>
  <c r="D278" i="3"/>
  <c r="C278" i="3"/>
  <c r="C277" i="2"/>
  <c r="F277" i="2" s="1"/>
  <c r="C276" i="2"/>
  <c r="F276" i="2" s="1"/>
  <c r="C275" i="2"/>
  <c r="F275" i="2" s="1"/>
  <c r="C274" i="2"/>
  <c r="F274" i="2" s="1"/>
  <c r="C273" i="2"/>
  <c r="F273" i="2" s="1"/>
  <c r="C272" i="2"/>
  <c r="F272" i="2" s="1"/>
  <c r="C271" i="2"/>
  <c r="F271" i="2" s="1"/>
  <c r="C270" i="2"/>
  <c r="F270" i="2" s="1"/>
  <c r="C269" i="2"/>
  <c r="F269" i="2" s="1"/>
  <c r="C268" i="2"/>
  <c r="F268" i="2" s="1"/>
  <c r="C267" i="2"/>
  <c r="F267" i="2" s="1"/>
  <c r="C266" i="2"/>
  <c r="F266" i="2" s="1"/>
  <c r="C264" i="2"/>
  <c r="F264" i="2" s="1"/>
  <c r="C263" i="2"/>
  <c r="F263" i="2" s="1"/>
  <c r="C262" i="2"/>
  <c r="F262" i="2" s="1"/>
  <c r="E278" i="2"/>
  <c r="D278" i="2"/>
  <c r="H280" i="10"/>
  <c r="I280" i="10" s="1"/>
  <c r="G280" i="10"/>
  <c r="H279" i="10"/>
  <c r="I279" i="10" s="1"/>
  <c r="G279" i="10"/>
  <c r="H278" i="10"/>
  <c r="I278" i="10" s="1"/>
  <c r="G278" i="10"/>
  <c r="H277" i="10"/>
  <c r="I277" i="10" s="1"/>
  <c r="G277" i="10"/>
  <c r="H276" i="10"/>
  <c r="I276" i="10" s="1"/>
  <c r="G276" i="10"/>
  <c r="H275" i="10"/>
  <c r="I275" i="10" s="1"/>
  <c r="G275" i="10"/>
  <c r="H274" i="10"/>
  <c r="I274" i="10" s="1"/>
  <c r="G274" i="10"/>
  <c r="H273" i="10"/>
  <c r="I273" i="10" s="1"/>
  <c r="G273" i="10"/>
  <c r="H272" i="10"/>
  <c r="I272" i="10" s="1"/>
  <c r="G272" i="10"/>
  <c r="H271" i="10"/>
  <c r="I271" i="10" s="1"/>
  <c r="G271" i="10"/>
  <c r="H270" i="10"/>
  <c r="I270" i="10" s="1"/>
  <c r="G270" i="10"/>
  <c r="H269" i="10"/>
  <c r="I269" i="10" s="1"/>
  <c r="G269" i="10"/>
  <c r="H267" i="10"/>
  <c r="I267" i="10" s="1"/>
  <c r="G267" i="10"/>
  <c r="H266" i="10"/>
  <c r="I266" i="10" s="1"/>
  <c r="G266" i="10"/>
  <c r="H265" i="10"/>
  <c r="I265" i="10" s="1"/>
  <c r="G265" i="10"/>
  <c r="F281" i="10"/>
  <c r="E281" i="10"/>
  <c r="H281" i="10" s="1"/>
  <c r="D281" i="10"/>
  <c r="C281" i="10"/>
  <c r="K282" i="6"/>
  <c r="J282" i="6"/>
  <c r="G282" i="6"/>
  <c r="E282" i="6"/>
  <c r="D282" i="6"/>
  <c r="C282" i="6"/>
  <c r="K269" i="6"/>
  <c r="J269" i="6"/>
  <c r="G269" i="6"/>
  <c r="E269" i="6"/>
  <c r="D269" i="6"/>
  <c r="C269" i="6"/>
  <c r="L268" i="6"/>
  <c r="L267" i="6"/>
  <c r="L266" i="6"/>
  <c r="L265" i="6"/>
  <c r="L264" i="6"/>
  <c r="L263" i="6"/>
  <c r="L262" i="6"/>
  <c r="L261" i="6"/>
  <c r="L260" i="6"/>
  <c r="L259" i="6"/>
  <c r="L258" i="6"/>
  <c r="L257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K279" i="1"/>
  <c r="J279" i="1"/>
  <c r="I279" i="1"/>
  <c r="H279" i="1"/>
  <c r="G279" i="1"/>
  <c r="F279" i="1"/>
  <c r="D279" i="1"/>
  <c r="C279" i="1"/>
  <c r="E278" i="5" l="1"/>
  <c r="E278" i="11"/>
  <c r="F282" i="6"/>
  <c r="H282" i="6" s="1"/>
  <c r="F278" i="7"/>
  <c r="E278" i="9"/>
  <c r="L269" i="6"/>
  <c r="H278" i="8"/>
  <c r="E278" i="3"/>
  <c r="I281" i="10"/>
  <c r="G281" i="10"/>
  <c r="L282" i="6"/>
  <c r="F269" i="6"/>
  <c r="H269" i="6" s="1"/>
  <c r="C278" i="2"/>
  <c r="F278" i="2" s="1"/>
  <c r="E279" i="1"/>
  <c r="L279" i="1"/>
  <c r="F261" i="2"/>
  <c r="F260" i="2"/>
  <c r="F259" i="2"/>
  <c r="F258" i="2"/>
  <c r="F257" i="2"/>
  <c r="F256" i="2"/>
  <c r="F255" i="2"/>
  <c r="F254" i="2"/>
  <c r="F253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D265" i="9" l="1"/>
  <c r="C265" i="9"/>
  <c r="D252" i="9"/>
  <c r="C252" i="9"/>
  <c r="E264" i="9"/>
  <c r="E263" i="9"/>
  <c r="E262" i="9"/>
  <c r="E261" i="9"/>
  <c r="E260" i="9"/>
  <c r="E259" i="9"/>
  <c r="E258" i="9"/>
  <c r="E257" i="9"/>
  <c r="E256" i="9"/>
  <c r="E255" i="9"/>
  <c r="E254" i="9"/>
  <c r="E253" i="9"/>
  <c r="E251" i="9"/>
  <c r="E250" i="9"/>
  <c r="E249" i="9"/>
  <c r="E248" i="9"/>
  <c r="E247" i="9"/>
  <c r="E246" i="9"/>
  <c r="E245" i="9"/>
  <c r="E244" i="9"/>
  <c r="E243" i="9"/>
  <c r="E242" i="9"/>
  <c r="E241" i="9"/>
  <c r="E240" i="9"/>
  <c r="E238" i="9"/>
  <c r="E237" i="9"/>
  <c r="E265" i="7"/>
  <c r="D265" i="7"/>
  <c r="C265" i="7"/>
  <c r="E252" i="7"/>
  <c r="D252" i="7"/>
  <c r="C252" i="7"/>
  <c r="F261" i="7"/>
  <c r="F260" i="7"/>
  <c r="F259" i="7"/>
  <c r="F258" i="7"/>
  <c r="F257" i="7"/>
  <c r="F256" i="7"/>
  <c r="F255" i="7"/>
  <c r="F254" i="7"/>
  <c r="F253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8" i="7"/>
  <c r="F237" i="7"/>
  <c r="D265" i="5"/>
  <c r="C265" i="5"/>
  <c r="D252" i="5"/>
  <c r="C252" i="5"/>
  <c r="E261" i="5"/>
  <c r="E260" i="5"/>
  <c r="E259" i="5"/>
  <c r="E258" i="5"/>
  <c r="E257" i="5"/>
  <c r="E256" i="5"/>
  <c r="E255" i="5"/>
  <c r="E254" i="5"/>
  <c r="E253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8" i="5"/>
  <c r="E237" i="5"/>
  <c r="H261" i="8"/>
  <c r="H260" i="8"/>
  <c r="H259" i="8"/>
  <c r="H258" i="8"/>
  <c r="H257" i="8"/>
  <c r="H256" i="8"/>
  <c r="H255" i="8"/>
  <c r="H254" i="8"/>
  <c r="H253" i="8"/>
  <c r="H251" i="8"/>
  <c r="H249" i="8"/>
  <c r="H248" i="8"/>
  <c r="H247" i="8"/>
  <c r="H246" i="8"/>
  <c r="H245" i="8"/>
  <c r="H243" i="8"/>
  <c r="H242" i="8"/>
  <c r="H241" i="8"/>
  <c r="H240" i="8"/>
  <c r="H238" i="8"/>
  <c r="H237" i="8"/>
  <c r="G265" i="8"/>
  <c r="F265" i="8"/>
  <c r="D265" i="8"/>
  <c r="C265" i="8"/>
  <c r="G252" i="8"/>
  <c r="F252" i="8"/>
  <c r="D252" i="8"/>
  <c r="C252" i="8"/>
  <c r="D265" i="11"/>
  <c r="C265" i="11"/>
  <c r="D252" i="11"/>
  <c r="C252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8" i="11"/>
  <c r="E237" i="11"/>
  <c r="D265" i="3"/>
  <c r="C265" i="3"/>
  <c r="D252" i="3"/>
  <c r="C252" i="3"/>
  <c r="E261" i="3"/>
  <c r="E260" i="3"/>
  <c r="E259" i="3"/>
  <c r="E258" i="3"/>
  <c r="E257" i="3"/>
  <c r="E256" i="3"/>
  <c r="E255" i="3"/>
  <c r="E254" i="3"/>
  <c r="E253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8" i="3"/>
  <c r="E237" i="3"/>
  <c r="E265" i="2"/>
  <c r="D265" i="2"/>
  <c r="C265" i="2"/>
  <c r="E252" i="2"/>
  <c r="D252" i="2"/>
  <c r="C252" i="2"/>
  <c r="F238" i="2"/>
  <c r="F237" i="2"/>
  <c r="K266" i="1"/>
  <c r="J266" i="1"/>
  <c r="I266" i="1"/>
  <c r="H266" i="1"/>
  <c r="G266" i="1"/>
  <c r="F266" i="1"/>
  <c r="D266" i="1"/>
  <c r="C266" i="1"/>
  <c r="K253" i="1"/>
  <c r="J253" i="1"/>
  <c r="I253" i="1"/>
  <c r="H253" i="1"/>
  <c r="G253" i="1"/>
  <c r="F253" i="1"/>
  <c r="D253" i="1"/>
  <c r="C253" i="1"/>
  <c r="F268" i="10"/>
  <c r="E268" i="10"/>
  <c r="D268" i="10"/>
  <c r="C268" i="10"/>
  <c r="H264" i="10"/>
  <c r="I264" i="10" s="1"/>
  <c r="G264" i="10"/>
  <c r="H263" i="10"/>
  <c r="I263" i="10" s="1"/>
  <c r="G263" i="10"/>
  <c r="H262" i="10"/>
  <c r="I262" i="10" s="1"/>
  <c r="G262" i="10"/>
  <c r="H261" i="10"/>
  <c r="I261" i="10" s="1"/>
  <c r="G261" i="10"/>
  <c r="H260" i="10"/>
  <c r="I260" i="10" s="1"/>
  <c r="G260" i="10"/>
  <c r="H259" i="10"/>
  <c r="I259" i="10" s="1"/>
  <c r="G259" i="10"/>
  <c r="H258" i="10"/>
  <c r="I258" i="10" s="1"/>
  <c r="G258" i="10"/>
  <c r="H257" i="10"/>
  <c r="I257" i="10" s="1"/>
  <c r="G257" i="10"/>
  <c r="H256" i="10"/>
  <c r="I256" i="10" s="1"/>
  <c r="G256" i="10"/>
  <c r="F255" i="10"/>
  <c r="E255" i="10"/>
  <c r="D255" i="10"/>
  <c r="C255" i="10"/>
  <c r="H254" i="10"/>
  <c r="I254" i="10" s="1"/>
  <c r="G254" i="10"/>
  <c r="H253" i="10"/>
  <c r="I253" i="10" s="1"/>
  <c r="G253" i="10"/>
  <c r="H252" i="10"/>
  <c r="I252" i="10" s="1"/>
  <c r="G252" i="10"/>
  <c r="H251" i="10"/>
  <c r="I251" i="10" s="1"/>
  <c r="G251" i="10"/>
  <c r="H250" i="10"/>
  <c r="I250" i="10" s="1"/>
  <c r="G250" i="10"/>
  <c r="H249" i="10"/>
  <c r="I249" i="10" s="1"/>
  <c r="G249" i="10"/>
  <c r="H248" i="10"/>
  <c r="I248" i="10" s="1"/>
  <c r="G248" i="10"/>
  <c r="H247" i="10"/>
  <c r="I247" i="10" s="1"/>
  <c r="G247" i="10"/>
  <c r="H246" i="10"/>
  <c r="I246" i="10" s="1"/>
  <c r="G246" i="10"/>
  <c r="H245" i="10"/>
  <c r="I245" i="10" s="1"/>
  <c r="G245" i="10"/>
  <c r="H244" i="10"/>
  <c r="I244" i="10" s="1"/>
  <c r="G244" i="10"/>
  <c r="H243" i="10"/>
  <c r="I243" i="10" s="1"/>
  <c r="G243" i="10"/>
  <c r="H241" i="10"/>
  <c r="I241" i="10" s="1"/>
  <c r="H240" i="10"/>
  <c r="I240" i="10" s="1"/>
  <c r="G241" i="10"/>
  <c r="G240" i="10"/>
  <c r="H255" i="10" l="1"/>
  <c r="I255" i="10" s="1"/>
  <c r="E253" i="1"/>
  <c r="E252" i="9"/>
  <c r="L266" i="1"/>
  <c r="E265" i="3"/>
  <c r="F252" i="7"/>
  <c r="H265" i="8"/>
  <c r="H252" i="8"/>
  <c r="E252" i="3"/>
  <c r="E266" i="1"/>
  <c r="G268" i="10"/>
  <c r="E265" i="9"/>
  <c r="E265" i="5"/>
  <c r="E265" i="11"/>
  <c r="F252" i="2"/>
  <c r="H268" i="10"/>
  <c r="I268" i="10" s="1"/>
  <c r="G255" i="10"/>
  <c r="E252" i="11"/>
  <c r="E252" i="5"/>
  <c r="F265" i="7"/>
  <c r="L253" i="1"/>
  <c r="F265" i="2"/>
  <c r="E236" i="9"/>
  <c r="E235" i="9"/>
  <c r="E234" i="9"/>
  <c r="E233" i="9"/>
  <c r="E232" i="9"/>
  <c r="E231" i="9"/>
  <c r="E230" i="9"/>
  <c r="F236" i="7"/>
  <c r="F235" i="7"/>
  <c r="F234" i="7"/>
  <c r="F233" i="7"/>
  <c r="F232" i="7"/>
  <c r="F231" i="7"/>
  <c r="F230" i="7"/>
  <c r="E236" i="5"/>
  <c r="E235" i="5"/>
  <c r="E234" i="5"/>
  <c r="E233" i="5"/>
  <c r="E232" i="5"/>
  <c r="E231" i="5"/>
  <c r="E230" i="5"/>
  <c r="H236" i="8"/>
  <c r="H235" i="8"/>
  <c r="H234" i="8"/>
  <c r="H233" i="8"/>
  <c r="H232" i="8"/>
  <c r="H231" i="8"/>
  <c r="H230" i="8"/>
  <c r="E236" i="11"/>
  <c r="E235" i="11"/>
  <c r="E234" i="11"/>
  <c r="E233" i="11"/>
  <c r="E232" i="11"/>
  <c r="E231" i="11"/>
  <c r="E230" i="11"/>
  <c r="E236" i="3"/>
  <c r="E235" i="3"/>
  <c r="E234" i="3"/>
  <c r="E233" i="3"/>
  <c r="E232" i="3"/>
  <c r="E231" i="3"/>
  <c r="E230" i="3"/>
  <c r="F236" i="2"/>
  <c r="F235" i="2"/>
  <c r="F234" i="2"/>
  <c r="F233" i="2"/>
  <c r="F232" i="2"/>
  <c r="F231" i="2"/>
  <c r="F230" i="2"/>
  <c r="H239" i="10"/>
  <c r="I239" i="10" s="1"/>
  <c r="H238" i="10"/>
  <c r="I238" i="10" s="1"/>
  <c r="H237" i="10"/>
  <c r="I237" i="10" s="1"/>
  <c r="H236" i="10"/>
  <c r="I236" i="10" s="1"/>
  <c r="H235" i="10"/>
  <c r="I235" i="10" s="1"/>
  <c r="H234" i="10"/>
  <c r="I234" i="10" s="1"/>
  <c r="H233" i="10"/>
  <c r="I233" i="10" s="1"/>
  <c r="G239" i="10"/>
  <c r="G238" i="10"/>
  <c r="G237" i="10"/>
  <c r="G236" i="10"/>
  <c r="G235" i="10"/>
  <c r="G234" i="10"/>
  <c r="G233" i="10"/>
  <c r="E229" i="9"/>
  <c r="E228" i="9"/>
  <c r="F229" i="7"/>
  <c r="F228" i="7"/>
  <c r="E229" i="5"/>
  <c r="E228" i="5"/>
  <c r="H229" i="8"/>
  <c r="H228" i="8"/>
  <c r="E229" i="3"/>
  <c r="E228" i="3"/>
  <c r="F229" i="2"/>
  <c r="F228" i="2"/>
  <c r="H232" i="10"/>
  <c r="I232" i="10" s="1"/>
  <c r="H231" i="10"/>
  <c r="I231" i="10" s="1"/>
  <c r="G232" i="10"/>
  <c r="G231" i="10"/>
  <c r="E227" i="9"/>
  <c r="E215" i="9"/>
  <c r="E216" i="9"/>
  <c r="E217" i="9"/>
  <c r="E218" i="9"/>
  <c r="E219" i="9"/>
  <c r="E220" i="9"/>
  <c r="E221" i="9"/>
  <c r="E222" i="9"/>
  <c r="E223" i="9"/>
  <c r="E224" i="9"/>
  <c r="E225" i="9"/>
  <c r="E214" i="9"/>
  <c r="D239" i="9"/>
  <c r="C239" i="9"/>
  <c r="F227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E239" i="7"/>
  <c r="D239" i="7"/>
  <c r="C239" i="7"/>
  <c r="G239" i="4"/>
  <c r="F239" i="4"/>
  <c r="D239" i="4"/>
  <c r="C239" i="4"/>
  <c r="E227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D239" i="5"/>
  <c r="C239" i="5"/>
  <c r="H227" i="8"/>
  <c r="H224" i="8"/>
  <c r="H223" i="8"/>
  <c r="H222" i="8"/>
  <c r="H219" i="8"/>
  <c r="H218" i="8"/>
  <c r="H216" i="8"/>
  <c r="G226" i="8"/>
  <c r="F226" i="8"/>
  <c r="H225" i="8"/>
  <c r="H221" i="8"/>
  <c r="H220" i="8"/>
  <c r="H217" i="8"/>
  <c r="G239" i="8"/>
  <c r="F239" i="8"/>
  <c r="D239" i="8"/>
  <c r="C239" i="8"/>
  <c r="E214" i="11"/>
  <c r="D239" i="11"/>
  <c r="C239" i="11"/>
  <c r="C239" i="3"/>
  <c r="E223" i="3"/>
  <c r="E221" i="3"/>
  <c r="E220" i="3"/>
  <c r="E218" i="3"/>
  <c r="E217" i="3"/>
  <c r="E215" i="3"/>
  <c r="C226" i="3"/>
  <c r="E227" i="3"/>
  <c r="E225" i="3"/>
  <c r="E224" i="3"/>
  <c r="E222" i="3"/>
  <c r="E216" i="3"/>
  <c r="D239" i="3"/>
  <c r="F227" i="2"/>
  <c r="C239" i="2"/>
  <c r="F225" i="2"/>
  <c r="F224" i="2"/>
  <c r="F223" i="2"/>
  <c r="F222" i="2"/>
  <c r="F221" i="2"/>
  <c r="F220" i="2"/>
  <c r="F219" i="2"/>
  <c r="F218" i="2"/>
  <c r="F217" i="2"/>
  <c r="F216" i="2"/>
  <c r="F215" i="2"/>
  <c r="D226" i="2"/>
  <c r="E239" i="2"/>
  <c r="D239" i="2"/>
  <c r="E226" i="2"/>
  <c r="G240" i="1"/>
  <c r="J240" i="1"/>
  <c r="I240" i="1"/>
  <c r="H240" i="1"/>
  <c r="F240" i="1"/>
  <c r="D240" i="1"/>
  <c r="C240" i="1"/>
  <c r="J226" i="1"/>
  <c r="J225" i="1"/>
  <c r="J224" i="1"/>
  <c r="J223" i="1"/>
  <c r="J222" i="1"/>
  <c r="J221" i="1"/>
  <c r="J220" i="1"/>
  <c r="J219" i="1"/>
  <c r="J218" i="1"/>
  <c r="J217" i="1"/>
  <c r="J216" i="1"/>
  <c r="K226" i="1"/>
  <c r="L226" i="1" s="1"/>
  <c r="K225" i="1"/>
  <c r="L225" i="1" s="1"/>
  <c r="K224" i="1"/>
  <c r="L224" i="1" s="1"/>
  <c r="K223" i="1"/>
  <c r="L223" i="1" s="1"/>
  <c r="K222" i="1"/>
  <c r="L222" i="1" s="1"/>
  <c r="K221" i="1"/>
  <c r="L221" i="1" s="1"/>
  <c r="K220" i="1"/>
  <c r="L220" i="1" s="1"/>
  <c r="K219" i="1"/>
  <c r="L219" i="1" s="1"/>
  <c r="K218" i="1"/>
  <c r="L218" i="1" s="1"/>
  <c r="K217" i="1"/>
  <c r="K216" i="1"/>
  <c r="L216" i="1" s="1"/>
  <c r="G227" i="1"/>
  <c r="F227" i="1"/>
  <c r="H230" i="10"/>
  <c r="I230" i="10" s="1"/>
  <c r="G230" i="10"/>
  <c r="F242" i="10"/>
  <c r="C242" i="10"/>
  <c r="E242" i="10"/>
  <c r="D242" i="10"/>
  <c r="H228" i="10"/>
  <c r="I228" i="10" s="1"/>
  <c r="H227" i="10"/>
  <c r="I227" i="10" s="1"/>
  <c r="H226" i="10"/>
  <c r="I226" i="10" s="1"/>
  <c r="H225" i="10"/>
  <c r="I225" i="10" s="1"/>
  <c r="H224" i="10"/>
  <c r="I224" i="10" s="1"/>
  <c r="H223" i="10"/>
  <c r="I223" i="10" s="1"/>
  <c r="H222" i="10"/>
  <c r="I222" i="10" s="1"/>
  <c r="H221" i="10"/>
  <c r="I221" i="10" s="1"/>
  <c r="H220" i="10"/>
  <c r="I220" i="10" s="1"/>
  <c r="H219" i="10"/>
  <c r="I219" i="10" s="1"/>
  <c r="H218" i="10"/>
  <c r="I218" i="10" s="1"/>
  <c r="G228" i="10"/>
  <c r="G227" i="10"/>
  <c r="G226" i="10"/>
  <c r="G225" i="10"/>
  <c r="G224" i="10"/>
  <c r="G223" i="10"/>
  <c r="G222" i="10"/>
  <c r="G221" i="10"/>
  <c r="G220" i="10"/>
  <c r="G219" i="10"/>
  <c r="G218" i="10"/>
  <c r="F229" i="10"/>
  <c r="E229" i="10"/>
  <c r="C229" i="10"/>
  <c r="K243" i="6"/>
  <c r="J243" i="6"/>
  <c r="G243" i="6"/>
  <c r="C243" i="6"/>
  <c r="D243" i="6"/>
  <c r="E243" i="6"/>
  <c r="D226" i="9"/>
  <c r="C226" i="9"/>
  <c r="E226" i="7"/>
  <c r="D226" i="7"/>
  <c r="C226" i="7"/>
  <c r="G226" i="4"/>
  <c r="F226" i="4"/>
  <c r="D226" i="4"/>
  <c r="C226" i="4"/>
  <c r="D226" i="5"/>
  <c r="C226" i="5"/>
  <c r="E212" i="9"/>
  <c r="F212" i="7"/>
  <c r="C213" i="7"/>
  <c r="E212" i="5"/>
  <c r="C213" i="5"/>
  <c r="D226" i="11"/>
  <c r="C226" i="11"/>
  <c r="H208" i="8"/>
  <c r="H209" i="8"/>
  <c r="H206" i="8"/>
  <c r="H205" i="8"/>
  <c r="H203" i="8"/>
  <c r="G213" i="8"/>
  <c r="F213" i="8"/>
  <c r="H214" i="8"/>
  <c r="H212" i="8"/>
  <c r="D226" i="8"/>
  <c r="C226" i="8"/>
  <c r="D226" i="3"/>
  <c r="E214" i="3"/>
  <c r="E212" i="3"/>
  <c r="F214" i="2"/>
  <c r="F212" i="2"/>
  <c r="C213" i="2"/>
  <c r="K215" i="1"/>
  <c r="L215" i="1" s="1"/>
  <c r="J215" i="1"/>
  <c r="I227" i="1"/>
  <c r="H227" i="1"/>
  <c r="D227" i="1"/>
  <c r="C227" i="1"/>
  <c r="K213" i="1"/>
  <c r="L213" i="1" s="1"/>
  <c r="G217" i="10"/>
  <c r="H215" i="10"/>
  <c r="I215" i="10" s="1"/>
  <c r="D229" i="10"/>
  <c r="C230" i="6"/>
  <c r="H216" i="6"/>
  <c r="D217" i="6"/>
  <c r="G230" i="6"/>
  <c r="K230" i="6"/>
  <c r="J230" i="6"/>
  <c r="E230" i="6"/>
  <c r="D230" i="6"/>
  <c r="D213" i="9"/>
  <c r="E208" i="9"/>
  <c r="F211" i="7"/>
  <c r="F210" i="7"/>
  <c r="F209" i="7"/>
  <c r="F208" i="7"/>
  <c r="F207" i="7"/>
  <c r="E211" i="5"/>
  <c r="E210" i="5"/>
  <c r="E209" i="5"/>
  <c r="E208" i="5"/>
  <c r="E207" i="5"/>
  <c r="H211" i="8"/>
  <c r="H210" i="8"/>
  <c r="H207" i="8"/>
  <c r="E211" i="3"/>
  <c r="E210" i="3"/>
  <c r="E209" i="3"/>
  <c r="E208" i="3"/>
  <c r="E207" i="3"/>
  <c r="F211" i="2"/>
  <c r="F210" i="2"/>
  <c r="F209" i="2"/>
  <c r="F208" i="2"/>
  <c r="F207" i="2"/>
  <c r="K212" i="1"/>
  <c r="L212" i="1" s="1"/>
  <c r="K211" i="1"/>
  <c r="L211" i="1" s="1"/>
  <c r="K210" i="1"/>
  <c r="L210" i="1" s="1"/>
  <c r="K209" i="1"/>
  <c r="L209" i="1" s="1"/>
  <c r="K208" i="1"/>
  <c r="L208" i="1" s="1"/>
  <c r="H214" i="10"/>
  <c r="I214" i="10" s="1"/>
  <c r="H213" i="10"/>
  <c r="I213" i="10" s="1"/>
  <c r="H212" i="10"/>
  <c r="I212" i="10" s="1"/>
  <c r="H211" i="10"/>
  <c r="I211" i="10" s="1"/>
  <c r="H210" i="10"/>
  <c r="I210" i="10" s="1"/>
  <c r="H209" i="10"/>
  <c r="I209" i="10" s="1"/>
  <c r="H204" i="10"/>
  <c r="I204" i="10" s="1"/>
  <c r="H215" i="6"/>
  <c r="H211" i="6"/>
  <c r="H209" i="6"/>
  <c r="H207" i="6"/>
  <c r="E6" i="9"/>
  <c r="E7" i="9"/>
  <c r="E8" i="9"/>
  <c r="C18" i="9"/>
  <c r="D18" i="9"/>
  <c r="E30" i="9"/>
  <c r="C31" i="9"/>
  <c r="D31" i="9"/>
  <c r="E31" i="9" s="1"/>
  <c r="E48" i="9"/>
  <c r="E49" i="9"/>
  <c r="E52" i="9"/>
  <c r="E53" i="9"/>
  <c r="C57" i="9"/>
  <c r="D57" i="9"/>
  <c r="E58" i="9"/>
  <c r="E60" i="9"/>
  <c r="E61" i="9"/>
  <c r="E62" i="9"/>
  <c r="E63" i="9"/>
  <c r="E64" i="9"/>
  <c r="E65" i="9"/>
  <c r="E66" i="9"/>
  <c r="E67" i="9"/>
  <c r="E68" i="9"/>
  <c r="E69" i="9"/>
  <c r="C70" i="9"/>
  <c r="D70" i="9"/>
  <c r="E71" i="9"/>
  <c r="E72" i="9"/>
  <c r="E73" i="9"/>
  <c r="E74" i="9"/>
  <c r="E75" i="9"/>
  <c r="E76" i="9"/>
  <c r="E77" i="9"/>
  <c r="E78" i="9"/>
  <c r="E79" i="9"/>
  <c r="E80" i="9"/>
  <c r="E81" i="9"/>
  <c r="E82" i="9"/>
  <c r="C83" i="9"/>
  <c r="D83" i="9"/>
  <c r="E84" i="9"/>
  <c r="E85" i="9"/>
  <c r="E86" i="9"/>
  <c r="E87" i="9"/>
  <c r="E88" i="9"/>
  <c r="E89" i="9"/>
  <c r="E90" i="9"/>
  <c r="E91" i="9"/>
  <c r="E92" i="9"/>
  <c r="E93" i="9"/>
  <c r="E94" i="9"/>
  <c r="E95" i="9"/>
  <c r="C96" i="9"/>
  <c r="D96" i="9"/>
  <c r="E97" i="9"/>
  <c r="E98" i="9"/>
  <c r="E99" i="9"/>
  <c r="E101" i="9"/>
  <c r="E102" i="9"/>
  <c r="E104" i="9"/>
  <c r="E107" i="9"/>
  <c r="E108" i="9"/>
  <c r="C109" i="9"/>
  <c r="D109" i="9"/>
  <c r="E110" i="9"/>
  <c r="E111" i="9"/>
  <c r="E112" i="9"/>
  <c r="E113" i="9"/>
  <c r="E115" i="9"/>
  <c r="E116" i="9"/>
  <c r="E117" i="9"/>
  <c r="E118" i="9"/>
  <c r="E120" i="9"/>
  <c r="E121" i="9"/>
  <c r="C122" i="9"/>
  <c r="D122" i="9"/>
  <c r="E123" i="9"/>
  <c r="E124" i="9"/>
  <c r="E125" i="9"/>
  <c r="E126" i="9"/>
  <c r="E127" i="9"/>
  <c r="E128" i="9"/>
  <c r="E129" i="9"/>
  <c r="E130" i="9"/>
  <c r="E133" i="9"/>
  <c r="E134" i="9"/>
  <c r="C135" i="9"/>
  <c r="D135" i="9"/>
  <c r="E136" i="9"/>
  <c r="E137" i="9"/>
  <c r="E138" i="9"/>
  <c r="E139" i="9"/>
  <c r="E140" i="9"/>
  <c r="E141" i="9"/>
  <c r="E143" i="9"/>
  <c r="E144" i="9"/>
  <c r="E146" i="9"/>
  <c r="E147" i="9"/>
  <c r="C148" i="9"/>
  <c r="D148" i="9"/>
  <c r="E149" i="9"/>
  <c r="E150" i="9"/>
  <c r="E152" i="9"/>
  <c r="E155" i="9"/>
  <c r="E156" i="9"/>
  <c r="E157" i="9"/>
  <c r="E158" i="9"/>
  <c r="C161" i="9"/>
  <c r="D161" i="9"/>
  <c r="E163" i="9"/>
  <c r="E164" i="9"/>
  <c r="E165" i="9"/>
  <c r="E167" i="9"/>
  <c r="E168" i="9"/>
  <c r="E169" i="9"/>
  <c r="E170" i="9"/>
  <c r="E171" i="9"/>
  <c r="E172" i="9"/>
  <c r="C174" i="9"/>
  <c r="D174" i="9"/>
  <c r="E176" i="9"/>
  <c r="E178" i="9"/>
  <c r="E179" i="9"/>
  <c r="E182" i="9"/>
  <c r="E184" i="9"/>
  <c r="E185" i="9"/>
  <c r="C187" i="9"/>
  <c r="D187" i="9"/>
  <c r="E188" i="9"/>
  <c r="E189" i="9"/>
  <c r="E191" i="9"/>
  <c r="E192" i="9"/>
  <c r="E193" i="9"/>
  <c r="E195" i="9"/>
  <c r="E196" i="9"/>
  <c r="E198" i="9"/>
  <c r="C200" i="9"/>
  <c r="D200" i="9"/>
  <c r="E202" i="9"/>
  <c r="E204" i="9"/>
  <c r="E205" i="9"/>
  <c r="C213" i="9"/>
  <c r="C44" i="7"/>
  <c r="D44" i="7"/>
  <c r="E44" i="7"/>
  <c r="F58" i="7"/>
  <c r="F59" i="7"/>
  <c r="F60" i="7"/>
  <c r="F61" i="7"/>
  <c r="F62" i="7"/>
  <c r="F63" i="7"/>
  <c r="F64" i="7"/>
  <c r="F65" i="7"/>
  <c r="F66" i="7"/>
  <c r="F67" i="7"/>
  <c r="F68" i="7"/>
  <c r="F69" i="7"/>
  <c r="C70" i="7"/>
  <c r="D70" i="7"/>
  <c r="E70" i="7"/>
  <c r="F71" i="7"/>
  <c r="F72" i="7"/>
  <c r="F73" i="7"/>
  <c r="F74" i="7"/>
  <c r="F75" i="7"/>
  <c r="F76" i="7"/>
  <c r="F77" i="7"/>
  <c r="F78" i="7"/>
  <c r="F79" i="7"/>
  <c r="F80" i="7"/>
  <c r="F81" i="7"/>
  <c r="F82" i="7"/>
  <c r="C83" i="7"/>
  <c r="D83" i="7"/>
  <c r="E83" i="7"/>
  <c r="F84" i="7"/>
  <c r="F85" i="7"/>
  <c r="F86" i="7"/>
  <c r="F87" i="7"/>
  <c r="F88" i="7"/>
  <c r="F89" i="7"/>
  <c r="F90" i="7"/>
  <c r="F91" i="7"/>
  <c r="F92" i="7"/>
  <c r="F93" i="7"/>
  <c r="F94" i="7"/>
  <c r="F95" i="7"/>
  <c r="C96" i="7"/>
  <c r="D96" i="7"/>
  <c r="E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C109" i="7"/>
  <c r="D109" i="7"/>
  <c r="E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C122" i="7"/>
  <c r="D122" i="7"/>
  <c r="E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C135" i="7"/>
  <c r="D135" i="7"/>
  <c r="E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C148" i="7"/>
  <c r="D148" i="7"/>
  <c r="E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C161" i="7"/>
  <c r="D161" i="7"/>
  <c r="E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C174" i="7"/>
  <c r="D174" i="7"/>
  <c r="E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C187" i="7"/>
  <c r="D187" i="7"/>
  <c r="E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C200" i="7"/>
  <c r="D200" i="7"/>
  <c r="E200" i="7"/>
  <c r="F201" i="7"/>
  <c r="F202" i="7"/>
  <c r="F203" i="7"/>
  <c r="F204" i="7"/>
  <c r="F205" i="7"/>
  <c r="F206" i="7"/>
  <c r="D213" i="7"/>
  <c r="E213" i="7"/>
  <c r="E45" i="4"/>
  <c r="E46" i="4"/>
  <c r="E47" i="4"/>
  <c r="E48" i="4"/>
  <c r="E49" i="4"/>
  <c r="E51" i="4"/>
  <c r="E52" i="4"/>
  <c r="E53" i="4"/>
  <c r="E54" i="4"/>
  <c r="E55" i="4"/>
  <c r="E56" i="4"/>
  <c r="C57" i="4"/>
  <c r="D57" i="4"/>
  <c r="E57" i="4" s="1"/>
  <c r="E58" i="4"/>
  <c r="E59" i="4"/>
  <c r="E60" i="4"/>
  <c r="E61" i="4"/>
  <c r="C70" i="4"/>
  <c r="D70" i="4"/>
  <c r="C83" i="4"/>
  <c r="D83" i="4"/>
  <c r="E88" i="4"/>
  <c r="E89" i="4"/>
  <c r="E90" i="4"/>
  <c r="C96" i="4"/>
  <c r="D96" i="4"/>
  <c r="C109" i="4"/>
  <c r="D109" i="4"/>
  <c r="E116" i="4"/>
  <c r="E117" i="4"/>
  <c r="E118" i="4"/>
  <c r="E119" i="4"/>
  <c r="E120" i="4"/>
  <c r="C122" i="4"/>
  <c r="D122" i="4"/>
  <c r="E123" i="4"/>
  <c r="E124" i="4"/>
  <c r="E125" i="4"/>
  <c r="E126" i="4"/>
  <c r="E127" i="4"/>
  <c r="E129" i="4"/>
  <c r="E130" i="4"/>
  <c r="E131" i="4"/>
  <c r="E132" i="4"/>
  <c r="E133" i="4"/>
  <c r="E134" i="4"/>
  <c r="C135" i="4"/>
  <c r="D135" i="4"/>
  <c r="E136" i="4"/>
  <c r="E138" i="4"/>
  <c r="E139" i="4"/>
  <c r="C148" i="4"/>
  <c r="D148" i="4"/>
  <c r="C161" i="4"/>
  <c r="D161" i="4"/>
  <c r="H162" i="4"/>
  <c r="E163" i="4"/>
  <c r="H163" i="4"/>
  <c r="E164" i="4"/>
  <c r="H164" i="4"/>
  <c r="H165" i="4"/>
  <c r="H166" i="4"/>
  <c r="H167" i="4"/>
  <c r="H168" i="4"/>
  <c r="H169" i="4"/>
  <c r="H170" i="4"/>
  <c r="H171" i="4"/>
  <c r="H172" i="4"/>
  <c r="H173" i="4"/>
  <c r="C174" i="4"/>
  <c r="D174" i="4"/>
  <c r="F174" i="4"/>
  <c r="G174" i="4"/>
  <c r="H175" i="4"/>
  <c r="H176" i="4"/>
  <c r="E177" i="4"/>
  <c r="H177" i="4"/>
  <c r="E178" i="4"/>
  <c r="H178" i="4"/>
  <c r="E179" i="4"/>
  <c r="H179" i="4"/>
  <c r="E180" i="4"/>
  <c r="H180" i="4"/>
  <c r="E181" i="4"/>
  <c r="H181" i="4"/>
  <c r="H182" i="4"/>
  <c r="H183" i="4"/>
  <c r="H184" i="4"/>
  <c r="C187" i="4"/>
  <c r="D187" i="4"/>
  <c r="F187" i="4"/>
  <c r="G187" i="4"/>
  <c r="H188" i="4"/>
  <c r="H190" i="4"/>
  <c r="H191" i="4"/>
  <c r="E192" i="4"/>
  <c r="H193" i="4"/>
  <c r="H194" i="4"/>
  <c r="E195" i="4"/>
  <c r="E197" i="4"/>
  <c r="E198" i="4"/>
  <c r="C200" i="4"/>
  <c r="D200" i="4"/>
  <c r="F200" i="4"/>
  <c r="G200" i="4"/>
  <c r="C213" i="4"/>
  <c r="D213" i="4"/>
  <c r="F213" i="4"/>
  <c r="G213" i="4"/>
  <c r="C44" i="5"/>
  <c r="D44" i="5"/>
  <c r="E58" i="5"/>
  <c r="E59" i="5"/>
  <c r="E60" i="5"/>
  <c r="E61" i="5"/>
  <c r="E62" i="5"/>
  <c r="E63" i="5"/>
  <c r="E64" i="5"/>
  <c r="E65" i="5"/>
  <c r="E66" i="5"/>
  <c r="E67" i="5"/>
  <c r="E68" i="5"/>
  <c r="E69" i="5"/>
  <c r="C70" i="5"/>
  <c r="D70" i="5"/>
  <c r="E71" i="5"/>
  <c r="E72" i="5"/>
  <c r="E73" i="5"/>
  <c r="E74" i="5"/>
  <c r="E75" i="5"/>
  <c r="E76" i="5"/>
  <c r="E77" i="5"/>
  <c r="E78" i="5"/>
  <c r="E79" i="5"/>
  <c r="E80" i="5"/>
  <c r="E81" i="5"/>
  <c r="E82" i="5"/>
  <c r="C83" i="5"/>
  <c r="D83" i="5"/>
  <c r="E84" i="5"/>
  <c r="E85" i="5"/>
  <c r="E86" i="5"/>
  <c r="E87" i="5"/>
  <c r="E88" i="5"/>
  <c r="E89" i="5"/>
  <c r="E90" i="5"/>
  <c r="E91" i="5"/>
  <c r="E92" i="5"/>
  <c r="E93" i="5"/>
  <c r="E94" i="5"/>
  <c r="E95" i="5"/>
  <c r="C96" i="5"/>
  <c r="D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C109" i="5"/>
  <c r="D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C122" i="5"/>
  <c r="D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C135" i="5"/>
  <c r="D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C148" i="5"/>
  <c r="D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C161" i="5"/>
  <c r="D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C174" i="5"/>
  <c r="D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C187" i="5"/>
  <c r="D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C200" i="5"/>
  <c r="D200" i="5"/>
  <c r="E201" i="5"/>
  <c r="E202" i="5"/>
  <c r="E203" i="5"/>
  <c r="E204" i="5"/>
  <c r="E205" i="5"/>
  <c r="E206" i="5"/>
  <c r="D213" i="5"/>
  <c r="C44" i="8"/>
  <c r="D44" i="8"/>
  <c r="H162" i="8"/>
  <c r="H163" i="8"/>
  <c r="H164" i="8"/>
  <c r="H165" i="8"/>
  <c r="H166" i="8"/>
  <c r="H167" i="8"/>
  <c r="H168" i="8"/>
  <c r="H169" i="8"/>
  <c r="H170" i="8"/>
  <c r="H171" i="8"/>
  <c r="H173" i="8"/>
  <c r="F174" i="8"/>
  <c r="G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C187" i="8"/>
  <c r="D187" i="8"/>
  <c r="F187" i="8"/>
  <c r="G187" i="8"/>
  <c r="H188" i="8"/>
  <c r="H189" i="8"/>
  <c r="H190" i="8"/>
  <c r="H191" i="8"/>
  <c r="H194" i="8"/>
  <c r="H195" i="8"/>
  <c r="H196" i="8"/>
  <c r="H197" i="8"/>
  <c r="H198" i="8"/>
  <c r="H199" i="8"/>
  <c r="C200" i="8"/>
  <c r="D200" i="8"/>
  <c r="F200" i="8"/>
  <c r="G200" i="8"/>
  <c r="H202" i="8"/>
  <c r="H204" i="8"/>
  <c r="C213" i="8"/>
  <c r="D213" i="8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C174" i="11"/>
  <c r="D174" i="11"/>
  <c r="E175" i="11"/>
  <c r="E176" i="11"/>
  <c r="E177" i="11"/>
  <c r="E178" i="11"/>
  <c r="E179" i="11"/>
  <c r="E180" i="11"/>
  <c r="E181" i="11"/>
  <c r="E183" i="11"/>
  <c r="E184" i="11"/>
  <c r="E185" i="11"/>
  <c r="C187" i="11"/>
  <c r="D187" i="11"/>
  <c r="E188" i="11"/>
  <c r="E189" i="11"/>
  <c r="E191" i="11"/>
  <c r="E192" i="11"/>
  <c r="E193" i="11"/>
  <c r="E194" i="11"/>
  <c r="E195" i="11"/>
  <c r="E196" i="11"/>
  <c r="E198" i="11"/>
  <c r="C200" i="11"/>
  <c r="D200" i="11"/>
  <c r="E201" i="11"/>
  <c r="E202" i="11"/>
  <c r="E206" i="11"/>
  <c r="C213" i="11"/>
  <c r="D213" i="11"/>
  <c r="C44" i="3"/>
  <c r="D44" i="3"/>
  <c r="E58" i="3"/>
  <c r="E59" i="3"/>
  <c r="E60" i="3"/>
  <c r="E61" i="3"/>
  <c r="E62" i="3"/>
  <c r="E63" i="3"/>
  <c r="E64" i="3"/>
  <c r="E65" i="3"/>
  <c r="E66" i="3"/>
  <c r="E67" i="3"/>
  <c r="E68" i="3"/>
  <c r="E69" i="3"/>
  <c r="C70" i="3"/>
  <c r="D70" i="3"/>
  <c r="E71" i="3"/>
  <c r="E72" i="3"/>
  <c r="E73" i="3"/>
  <c r="E74" i="3"/>
  <c r="E75" i="3"/>
  <c r="E76" i="3"/>
  <c r="E77" i="3"/>
  <c r="E78" i="3"/>
  <c r="E79" i="3"/>
  <c r="E80" i="3"/>
  <c r="E81" i="3"/>
  <c r="E82" i="3"/>
  <c r="C83" i="3"/>
  <c r="D83" i="3"/>
  <c r="E84" i="3"/>
  <c r="E85" i="3"/>
  <c r="E86" i="3"/>
  <c r="E87" i="3"/>
  <c r="E88" i="3"/>
  <c r="E89" i="3"/>
  <c r="E90" i="3"/>
  <c r="E91" i="3"/>
  <c r="E92" i="3"/>
  <c r="E93" i="3"/>
  <c r="E94" i="3"/>
  <c r="E95" i="3"/>
  <c r="C96" i="3"/>
  <c r="D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C109" i="3"/>
  <c r="D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C122" i="3"/>
  <c r="D122" i="3"/>
  <c r="E123" i="3"/>
  <c r="E124" i="3"/>
  <c r="E125" i="3"/>
  <c r="E126" i="3"/>
  <c r="E127" i="3"/>
  <c r="E128" i="3"/>
  <c r="E129" i="3"/>
  <c r="E130" i="3"/>
  <c r="E132" i="3"/>
  <c r="E133" i="3"/>
  <c r="E134" i="3"/>
  <c r="C135" i="3"/>
  <c r="D135" i="3"/>
  <c r="E136" i="3"/>
  <c r="E137" i="3"/>
  <c r="E138" i="3"/>
  <c r="E139" i="3"/>
  <c r="E140" i="3"/>
  <c r="E141" i="3"/>
  <c r="E142" i="3"/>
  <c r="E144" i="3"/>
  <c r="E145" i="3"/>
  <c r="E146" i="3"/>
  <c r="E147" i="3"/>
  <c r="C148" i="3"/>
  <c r="D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C161" i="3"/>
  <c r="D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C174" i="3"/>
  <c r="D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C187" i="3"/>
  <c r="D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C200" i="3"/>
  <c r="D200" i="3"/>
  <c r="E200" i="3" s="1"/>
  <c r="E201" i="3"/>
  <c r="E202" i="3"/>
  <c r="E203" i="3"/>
  <c r="E204" i="3"/>
  <c r="E205" i="3"/>
  <c r="E206" i="3"/>
  <c r="C213" i="3"/>
  <c r="C44" i="2"/>
  <c r="D44" i="2"/>
  <c r="E44" i="2"/>
  <c r="C58" i="2"/>
  <c r="F58" i="2" s="1"/>
  <c r="C59" i="2"/>
  <c r="F59" i="2" s="1"/>
  <c r="C60" i="2"/>
  <c r="F60" i="2" s="1"/>
  <c r="C61" i="2"/>
  <c r="F61" i="2" s="1"/>
  <c r="C62" i="2"/>
  <c r="F62" i="2" s="1"/>
  <c r="C63" i="2"/>
  <c r="F63" i="2" s="1"/>
  <c r="C64" i="2"/>
  <c r="F64" i="2" s="1"/>
  <c r="C65" i="2"/>
  <c r="F65" i="2" s="1"/>
  <c r="C66" i="2"/>
  <c r="F66" i="2" s="1"/>
  <c r="C67" i="2"/>
  <c r="F67" i="2" s="1"/>
  <c r="C68" i="2"/>
  <c r="F68" i="2" s="1"/>
  <c r="C69" i="2"/>
  <c r="F69" i="2" s="1"/>
  <c r="D70" i="2"/>
  <c r="E70" i="2"/>
  <c r="F71" i="2"/>
  <c r="F72" i="2"/>
  <c r="F73" i="2"/>
  <c r="F74" i="2"/>
  <c r="F75" i="2"/>
  <c r="F76" i="2"/>
  <c r="F77" i="2"/>
  <c r="F78" i="2"/>
  <c r="F79" i="2"/>
  <c r="F80" i="2"/>
  <c r="F81" i="2"/>
  <c r="F82" i="2"/>
  <c r="C83" i="2"/>
  <c r="D83" i="2"/>
  <c r="E83" i="2"/>
  <c r="F84" i="2"/>
  <c r="F85" i="2"/>
  <c r="F86" i="2"/>
  <c r="F87" i="2"/>
  <c r="F88" i="2"/>
  <c r="F89" i="2"/>
  <c r="F90" i="2"/>
  <c r="F91" i="2"/>
  <c r="F92" i="2"/>
  <c r="F93" i="2"/>
  <c r="F94" i="2"/>
  <c r="F95" i="2"/>
  <c r="C96" i="2"/>
  <c r="D96" i="2"/>
  <c r="E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C109" i="2"/>
  <c r="D109" i="2"/>
  <c r="E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C122" i="2"/>
  <c r="D122" i="2"/>
  <c r="E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C135" i="2"/>
  <c r="D135" i="2"/>
  <c r="E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C148" i="2"/>
  <c r="D148" i="2"/>
  <c r="E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C161" i="2"/>
  <c r="D161" i="2"/>
  <c r="E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C174" i="2"/>
  <c r="D174" i="2"/>
  <c r="E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C187" i="2"/>
  <c r="D187" i="2"/>
  <c r="E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C200" i="2"/>
  <c r="D200" i="2"/>
  <c r="E200" i="2"/>
  <c r="F201" i="2"/>
  <c r="F202" i="2"/>
  <c r="F203" i="2"/>
  <c r="F204" i="2"/>
  <c r="F205" i="2"/>
  <c r="F206" i="2"/>
  <c r="D213" i="2"/>
  <c r="E213" i="2"/>
  <c r="P19" i="1"/>
  <c r="T19" i="1" s="1"/>
  <c r="Q19" i="1"/>
  <c r="S19" i="1" s="1"/>
  <c r="P32" i="1"/>
  <c r="T32" i="1" s="1"/>
  <c r="Q32" i="1"/>
  <c r="S32" i="1" s="1"/>
  <c r="C45" i="1"/>
  <c r="D45" i="1"/>
  <c r="E45" i="1" s="1"/>
  <c r="F45" i="1"/>
  <c r="G45" i="1"/>
  <c r="K45" i="1"/>
  <c r="P58" i="1"/>
  <c r="T58" i="1" s="1"/>
  <c r="Q58" i="1"/>
  <c r="S58" i="1" s="1"/>
  <c r="E59" i="1"/>
  <c r="L59" i="1"/>
  <c r="L60" i="1"/>
  <c r="E61" i="1"/>
  <c r="L61" i="1"/>
  <c r="E62" i="1"/>
  <c r="L62" i="1"/>
  <c r="E63" i="1"/>
  <c r="L63" i="1"/>
  <c r="E64" i="1"/>
  <c r="L64" i="1"/>
  <c r="E65" i="1"/>
  <c r="L65" i="1"/>
  <c r="E66" i="1"/>
  <c r="L66" i="1"/>
  <c r="E67" i="1"/>
  <c r="L67" i="1"/>
  <c r="E68" i="1"/>
  <c r="L68" i="1"/>
  <c r="E69" i="1"/>
  <c r="L69" i="1"/>
  <c r="L70" i="1"/>
  <c r="C71" i="1"/>
  <c r="D71" i="1"/>
  <c r="F71" i="1"/>
  <c r="G71" i="1"/>
  <c r="K71" i="1"/>
  <c r="E72" i="1"/>
  <c r="L72" i="1"/>
  <c r="L73" i="1"/>
  <c r="E74" i="1"/>
  <c r="L74" i="1"/>
  <c r="E75" i="1"/>
  <c r="L75" i="1"/>
  <c r="E76" i="1"/>
  <c r="L76" i="1"/>
  <c r="E77" i="1"/>
  <c r="L77" i="1"/>
  <c r="E78" i="1"/>
  <c r="L78" i="1"/>
  <c r="E79" i="1"/>
  <c r="L79" i="1"/>
  <c r="E80" i="1"/>
  <c r="L80" i="1"/>
  <c r="E81" i="1"/>
  <c r="L81" i="1"/>
  <c r="E82" i="1"/>
  <c r="L82" i="1"/>
  <c r="E83" i="1"/>
  <c r="L83" i="1"/>
  <c r="C84" i="1"/>
  <c r="D84" i="1"/>
  <c r="F84" i="1"/>
  <c r="G84" i="1"/>
  <c r="K84" i="1"/>
  <c r="E85" i="1"/>
  <c r="L85" i="1"/>
  <c r="E86" i="1"/>
  <c r="L86" i="1"/>
  <c r="E87" i="1"/>
  <c r="L87" i="1"/>
  <c r="E88" i="1"/>
  <c r="L88" i="1"/>
  <c r="E89" i="1"/>
  <c r="L89" i="1"/>
  <c r="E90" i="1"/>
  <c r="L90" i="1"/>
  <c r="E91" i="1"/>
  <c r="L91" i="1"/>
  <c r="L92" i="1"/>
  <c r="E93" i="1"/>
  <c r="L93" i="1"/>
  <c r="E94" i="1"/>
  <c r="L94" i="1"/>
  <c r="E95" i="1"/>
  <c r="L95" i="1"/>
  <c r="E96" i="1"/>
  <c r="L96" i="1"/>
  <c r="C97" i="1"/>
  <c r="D97" i="1"/>
  <c r="F97" i="1"/>
  <c r="G97" i="1"/>
  <c r="K97" i="1"/>
  <c r="E98" i="1"/>
  <c r="L98" i="1"/>
  <c r="E99" i="1"/>
  <c r="L99" i="1"/>
  <c r="E100" i="1"/>
  <c r="L100" i="1"/>
  <c r="L101" i="1"/>
  <c r="E102" i="1"/>
  <c r="L102" i="1"/>
  <c r="E103" i="1"/>
  <c r="L103" i="1"/>
  <c r="E104" i="1"/>
  <c r="L104" i="1"/>
  <c r="E105" i="1"/>
  <c r="L105" i="1"/>
  <c r="E106" i="1"/>
  <c r="L106" i="1"/>
  <c r="E107" i="1"/>
  <c r="L107" i="1"/>
  <c r="E108" i="1"/>
  <c r="L108" i="1"/>
  <c r="E109" i="1"/>
  <c r="L109" i="1"/>
  <c r="C110" i="1"/>
  <c r="D110" i="1"/>
  <c r="F110" i="1"/>
  <c r="G110" i="1"/>
  <c r="K110" i="1"/>
  <c r="E111" i="1"/>
  <c r="L111" i="1"/>
  <c r="E112" i="1"/>
  <c r="L112" i="1"/>
  <c r="E113" i="1"/>
  <c r="L113" i="1"/>
  <c r="E114" i="1"/>
  <c r="L114" i="1"/>
  <c r="E115" i="1"/>
  <c r="L115" i="1"/>
  <c r="E116" i="1"/>
  <c r="L116" i="1"/>
  <c r="E117" i="1"/>
  <c r="L117" i="1"/>
  <c r="E118" i="1"/>
  <c r="L118" i="1"/>
  <c r="L119" i="1"/>
  <c r="E120" i="1"/>
  <c r="L120" i="1"/>
  <c r="E121" i="1"/>
  <c r="L121" i="1"/>
  <c r="E122" i="1"/>
  <c r="L122" i="1"/>
  <c r="C123" i="1"/>
  <c r="D123" i="1"/>
  <c r="F123" i="1"/>
  <c r="G123" i="1"/>
  <c r="K123" i="1"/>
  <c r="E124" i="1"/>
  <c r="L124" i="1"/>
  <c r="E125" i="1"/>
  <c r="L125" i="1"/>
  <c r="E126" i="1"/>
  <c r="L126" i="1"/>
  <c r="L127" i="1"/>
  <c r="E128" i="1"/>
  <c r="L128" i="1"/>
  <c r="E129" i="1"/>
  <c r="L129" i="1"/>
  <c r="E130" i="1"/>
  <c r="L130" i="1"/>
  <c r="E131" i="1"/>
  <c r="L131" i="1"/>
  <c r="L132" i="1"/>
  <c r="E133" i="1"/>
  <c r="L133" i="1"/>
  <c r="L134" i="1"/>
  <c r="E135" i="1"/>
  <c r="L135" i="1"/>
  <c r="C136" i="1"/>
  <c r="D136" i="1"/>
  <c r="F136" i="1"/>
  <c r="G136" i="1"/>
  <c r="K136" i="1"/>
  <c r="E137" i="1"/>
  <c r="L137" i="1"/>
  <c r="E138" i="1"/>
  <c r="L138" i="1"/>
  <c r="E139" i="1"/>
  <c r="L139" i="1"/>
  <c r="E140" i="1"/>
  <c r="L140" i="1"/>
  <c r="L141" i="1"/>
  <c r="E142" i="1"/>
  <c r="L142" i="1"/>
  <c r="E143" i="1"/>
  <c r="L143" i="1"/>
  <c r="E144" i="1"/>
  <c r="L144" i="1"/>
  <c r="E145" i="1"/>
  <c r="L145" i="1"/>
  <c r="E146" i="1"/>
  <c r="L146" i="1"/>
  <c r="E147" i="1"/>
  <c r="L147" i="1"/>
  <c r="E148" i="1"/>
  <c r="L148" i="1"/>
  <c r="C149" i="1"/>
  <c r="D149" i="1"/>
  <c r="F149" i="1"/>
  <c r="G149" i="1"/>
  <c r="K149" i="1"/>
  <c r="E150" i="1"/>
  <c r="L150" i="1"/>
  <c r="E151" i="1"/>
  <c r="L151" i="1"/>
  <c r="E152" i="1"/>
  <c r="L152" i="1"/>
  <c r="E153" i="1"/>
  <c r="L153" i="1"/>
  <c r="E154" i="1"/>
  <c r="L154" i="1"/>
  <c r="E155" i="1"/>
  <c r="L155" i="1"/>
  <c r="L156" i="1"/>
  <c r="E157" i="1"/>
  <c r="L157" i="1"/>
  <c r="E158" i="1"/>
  <c r="L158" i="1"/>
  <c r="E159" i="1"/>
  <c r="L159" i="1"/>
  <c r="E160" i="1"/>
  <c r="L160" i="1"/>
  <c r="E161" i="1"/>
  <c r="L161" i="1"/>
  <c r="C162" i="1"/>
  <c r="D162" i="1"/>
  <c r="F162" i="1"/>
  <c r="G162" i="1"/>
  <c r="K162" i="1"/>
  <c r="E163" i="1"/>
  <c r="J163" i="1"/>
  <c r="L163" i="1"/>
  <c r="J164" i="1"/>
  <c r="L164" i="1"/>
  <c r="E165" i="1"/>
  <c r="J165" i="1"/>
  <c r="L165" i="1"/>
  <c r="E166" i="1"/>
  <c r="J166" i="1"/>
  <c r="L166" i="1"/>
  <c r="E167" i="1"/>
  <c r="J167" i="1"/>
  <c r="L167" i="1"/>
  <c r="E168" i="1"/>
  <c r="J168" i="1"/>
  <c r="L168" i="1"/>
  <c r="E169" i="1"/>
  <c r="J169" i="1"/>
  <c r="L169" i="1"/>
  <c r="E170" i="1"/>
  <c r="J170" i="1"/>
  <c r="L170" i="1"/>
  <c r="E171" i="1"/>
  <c r="J171" i="1"/>
  <c r="L171" i="1"/>
  <c r="E172" i="1"/>
  <c r="J172" i="1"/>
  <c r="L172" i="1"/>
  <c r="E173" i="1"/>
  <c r="J173" i="1"/>
  <c r="L173" i="1"/>
  <c r="E174" i="1"/>
  <c r="J174" i="1"/>
  <c r="L174" i="1"/>
  <c r="C175" i="1"/>
  <c r="D175" i="1"/>
  <c r="F175" i="1"/>
  <c r="G175" i="1"/>
  <c r="K175" i="1"/>
  <c r="E176" i="1"/>
  <c r="J176" i="1"/>
  <c r="L176" i="1"/>
  <c r="E177" i="1"/>
  <c r="J177" i="1"/>
  <c r="L177" i="1"/>
  <c r="E178" i="1"/>
  <c r="J178" i="1"/>
  <c r="L178" i="1"/>
  <c r="E179" i="1"/>
  <c r="J179" i="1"/>
  <c r="L179" i="1"/>
  <c r="E180" i="1"/>
  <c r="J180" i="1"/>
  <c r="L180" i="1"/>
  <c r="E181" i="1"/>
  <c r="J181" i="1"/>
  <c r="L181" i="1"/>
  <c r="E182" i="1"/>
  <c r="J182" i="1"/>
  <c r="L182" i="1"/>
  <c r="E183" i="1"/>
  <c r="J183" i="1"/>
  <c r="L183" i="1"/>
  <c r="E184" i="1"/>
  <c r="J184" i="1"/>
  <c r="L184" i="1"/>
  <c r="E185" i="1"/>
  <c r="J185" i="1"/>
  <c r="L185" i="1"/>
  <c r="E186" i="1"/>
  <c r="J186" i="1"/>
  <c r="L186" i="1"/>
  <c r="E187" i="1"/>
  <c r="J187" i="1"/>
  <c r="L187" i="1"/>
  <c r="C188" i="1"/>
  <c r="D188" i="1"/>
  <c r="F188" i="1"/>
  <c r="G188" i="1"/>
  <c r="H188" i="1"/>
  <c r="I188" i="1"/>
  <c r="K188" i="1"/>
  <c r="E189" i="1"/>
  <c r="J189" i="1"/>
  <c r="K189" i="1"/>
  <c r="L189" i="1" s="1"/>
  <c r="E190" i="1"/>
  <c r="J190" i="1"/>
  <c r="K190" i="1"/>
  <c r="L190" i="1" s="1"/>
  <c r="E191" i="1"/>
  <c r="J191" i="1"/>
  <c r="K191" i="1"/>
  <c r="L191" i="1" s="1"/>
  <c r="E192" i="1"/>
  <c r="J192" i="1"/>
  <c r="K192" i="1"/>
  <c r="L192" i="1" s="1"/>
  <c r="J193" i="1"/>
  <c r="K193" i="1"/>
  <c r="L193" i="1" s="1"/>
  <c r="E194" i="1"/>
  <c r="J194" i="1"/>
  <c r="K194" i="1"/>
  <c r="L194" i="1" s="1"/>
  <c r="J195" i="1"/>
  <c r="K195" i="1"/>
  <c r="L195" i="1" s="1"/>
  <c r="E196" i="1"/>
  <c r="J196" i="1"/>
  <c r="K196" i="1"/>
  <c r="L196" i="1" s="1"/>
  <c r="E197" i="1"/>
  <c r="J197" i="1"/>
  <c r="K197" i="1"/>
  <c r="L197" i="1" s="1"/>
  <c r="E198" i="1"/>
  <c r="J198" i="1"/>
  <c r="K198" i="1"/>
  <c r="L198" i="1"/>
  <c r="E199" i="1"/>
  <c r="J199" i="1"/>
  <c r="K199" i="1"/>
  <c r="L199" i="1" s="1"/>
  <c r="J200" i="1"/>
  <c r="K200" i="1"/>
  <c r="L200" i="1" s="1"/>
  <c r="C201" i="1"/>
  <c r="D201" i="1"/>
  <c r="F201" i="1"/>
  <c r="G201" i="1"/>
  <c r="H201" i="1"/>
  <c r="I201" i="1"/>
  <c r="J202" i="1"/>
  <c r="K202" i="1"/>
  <c r="L202" i="1" s="1"/>
  <c r="J203" i="1"/>
  <c r="K203" i="1"/>
  <c r="L203" i="1" s="1"/>
  <c r="J204" i="1"/>
  <c r="K204" i="1"/>
  <c r="L204" i="1" s="1"/>
  <c r="J205" i="1"/>
  <c r="K205" i="1"/>
  <c r="L205" i="1" s="1"/>
  <c r="J206" i="1"/>
  <c r="K206" i="1"/>
  <c r="L206" i="1" s="1"/>
  <c r="J207" i="1"/>
  <c r="K207" i="1"/>
  <c r="L207" i="1" s="1"/>
  <c r="J208" i="1"/>
  <c r="J209" i="1"/>
  <c r="J210" i="1"/>
  <c r="J211" i="1"/>
  <c r="J212" i="1"/>
  <c r="J213" i="1"/>
  <c r="C214" i="1"/>
  <c r="D214" i="1"/>
  <c r="F214" i="1"/>
  <c r="G214" i="1"/>
  <c r="H214" i="1"/>
  <c r="I214" i="1"/>
  <c r="G147" i="10"/>
  <c r="H147" i="10"/>
  <c r="I147" i="10" s="1"/>
  <c r="G148" i="10"/>
  <c r="H148" i="10"/>
  <c r="I148" i="10" s="1"/>
  <c r="G149" i="10"/>
  <c r="H149" i="10"/>
  <c r="I149" i="10" s="1"/>
  <c r="G150" i="10"/>
  <c r="H150" i="10"/>
  <c r="I150" i="10" s="1"/>
  <c r="D151" i="10"/>
  <c r="F151" i="10"/>
  <c r="H151" i="10" s="1"/>
  <c r="I151" i="10" s="1"/>
  <c r="G152" i="10"/>
  <c r="H152" i="10"/>
  <c r="I152" i="10" s="1"/>
  <c r="G153" i="10"/>
  <c r="H153" i="10"/>
  <c r="I153" i="10" s="1"/>
  <c r="G154" i="10"/>
  <c r="H154" i="10"/>
  <c r="I154" i="10" s="1"/>
  <c r="G155" i="10"/>
  <c r="H155" i="10"/>
  <c r="I155" i="10" s="1"/>
  <c r="G156" i="10"/>
  <c r="H156" i="10"/>
  <c r="I156" i="10" s="1"/>
  <c r="G157" i="10"/>
  <c r="H157" i="10"/>
  <c r="I157" i="10" s="1"/>
  <c r="G158" i="10"/>
  <c r="H158" i="10"/>
  <c r="I158" i="10" s="1"/>
  <c r="G159" i="10"/>
  <c r="H159" i="10"/>
  <c r="I159" i="10" s="1"/>
  <c r="G160" i="10"/>
  <c r="H160" i="10"/>
  <c r="I160" i="10" s="1"/>
  <c r="G161" i="10"/>
  <c r="H161" i="10"/>
  <c r="I161" i="10" s="1"/>
  <c r="G162" i="10"/>
  <c r="H162" i="10"/>
  <c r="I162" i="10" s="1"/>
  <c r="G163" i="10"/>
  <c r="H163" i="10"/>
  <c r="I163" i="10" s="1"/>
  <c r="C164" i="10"/>
  <c r="D164" i="10"/>
  <c r="E164" i="10"/>
  <c r="F164" i="10"/>
  <c r="G165" i="10"/>
  <c r="H165" i="10"/>
  <c r="I165" i="10" s="1"/>
  <c r="G166" i="10"/>
  <c r="H166" i="10"/>
  <c r="I166" i="10" s="1"/>
  <c r="G167" i="10"/>
  <c r="H167" i="10"/>
  <c r="I167" i="10" s="1"/>
  <c r="G168" i="10"/>
  <c r="H168" i="10"/>
  <c r="I168" i="10" s="1"/>
  <c r="G169" i="10"/>
  <c r="H169" i="10"/>
  <c r="I169" i="10" s="1"/>
  <c r="G170" i="10"/>
  <c r="H170" i="10"/>
  <c r="I170" i="10" s="1"/>
  <c r="G171" i="10"/>
  <c r="H171" i="10"/>
  <c r="I171" i="10" s="1"/>
  <c r="G172" i="10"/>
  <c r="H172" i="10"/>
  <c r="I172" i="10" s="1"/>
  <c r="G173" i="10"/>
  <c r="H173" i="10"/>
  <c r="I173" i="10" s="1"/>
  <c r="G174" i="10"/>
  <c r="H174" i="10"/>
  <c r="I174" i="10" s="1"/>
  <c r="G175" i="10"/>
  <c r="H175" i="10"/>
  <c r="I175" i="10" s="1"/>
  <c r="G176" i="10"/>
  <c r="H176" i="10"/>
  <c r="I176" i="10" s="1"/>
  <c r="C177" i="10"/>
  <c r="D177" i="10"/>
  <c r="E177" i="10"/>
  <c r="F177" i="10"/>
  <c r="G178" i="10"/>
  <c r="H178" i="10"/>
  <c r="I178" i="10" s="1"/>
  <c r="G179" i="10"/>
  <c r="H179" i="10"/>
  <c r="I179" i="10" s="1"/>
  <c r="G180" i="10"/>
  <c r="H180" i="10"/>
  <c r="I180" i="10" s="1"/>
  <c r="G181" i="10"/>
  <c r="H181" i="10"/>
  <c r="I181" i="10" s="1"/>
  <c r="G182" i="10"/>
  <c r="H182" i="10"/>
  <c r="I182" i="10" s="1"/>
  <c r="G183" i="10"/>
  <c r="H183" i="10"/>
  <c r="I183" i="10" s="1"/>
  <c r="G184" i="10"/>
  <c r="H184" i="10"/>
  <c r="I184" i="10" s="1"/>
  <c r="G185" i="10"/>
  <c r="H185" i="10"/>
  <c r="I185" i="10" s="1"/>
  <c r="G186" i="10"/>
  <c r="H186" i="10"/>
  <c r="I186" i="10" s="1"/>
  <c r="G187" i="10"/>
  <c r="H187" i="10"/>
  <c r="I187" i="10" s="1"/>
  <c r="G188" i="10"/>
  <c r="H188" i="10"/>
  <c r="I188" i="10" s="1"/>
  <c r="G189" i="10"/>
  <c r="H189" i="10"/>
  <c r="I189" i="10" s="1"/>
  <c r="C190" i="10"/>
  <c r="D190" i="10"/>
  <c r="E190" i="10"/>
  <c r="F190" i="10"/>
  <c r="G191" i="10"/>
  <c r="H191" i="10"/>
  <c r="I191" i="10" s="1"/>
  <c r="G192" i="10"/>
  <c r="H192" i="10"/>
  <c r="I192" i="10" s="1"/>
  <c r="G193" i="10"/>
  <c r="H193" i="10"/>
  <c r="I193" i="10" s="1"/>
  <c r="G194" i="10"/>
  <c r="H194" i="10"/>
  <c r="I194" i="10" s="1"/>
  <c r="G195" i="10"/>
  <c r="H195" i="10"/>
  <c r="I195" i="10" s="1"/>
  <c r="G196" i="10"/>
  <c r="H196" i="10"/>
  <c r="I196" i="10" s="1"/>
  <c r="G197" i="10"/>
  <c r="H197" i="10"/>
  <c r="I197" i="10" s="1"/>
  <c r="G198" i="10"/>
  <c r="H198" i="10"/>
  <c r="I198" i="10" s="1"/>
  <c r="G199" i="10"/>
  <c r="H199" i="10"/>
  <c r="I199" i="10" s="1"/>
  <c r="G200" i="10"/>
  <c r="H200" i="10"/>
  <c r="I200" i="10" s="1"/>
  <c r="G201" i="10"/>
  <c r="H201" i="10"/>
  <c r="I201" i="10" s="1"/>
  <c r="G202" i="10"/>
  <c r="H202" i="10"/>
  <c r="I202" i="10" s="1"/>
  <c r="C203" i="10"/>
  <c r="D203" i="10"/>
  <c r="E203" i="10"/>
  <c r="F203" i="10"/>
  <c r="H205" i="10"/>
  <c r="I205" i="10" s="1"/>
  <c r="H206" i="10"/>
  <c r="I206" i="10" s="1"/>
  <c r="H207" i="10"/>
  <c r="I207" i="10" s="1"/>
  <c r="H208" i="10"/>
  <c r="I208" i="10" s="1"/>
  <c r="G215" i="10"/>
  <c r="G216" i="10" s="1"/>
  <c r="C216" i="10"/>
  <c r="D216" i="10"/>
  <c r="E216" i="10"/>
  <c r="F216" i="10"/>
  <c r="G126" i="6"/>
  <c r="C126" i="6"/>
  <c r="D126" i="6"/>
  <c r="E126" i="6"/>
  <c r="C48" i="6"/>
  <c r="D48" i="6"/>
  <c r="E48" i="6"/>
  <c r="F48" i="6"/>
  <c r="G48" i="6"/>
  <c r="J48" i="6"/>
  <c r="K48" i="6"/>
  <c r="L48" i="6" s="1"/>
  <c r="F49" i="6"/>
  <c r="H49" i="6" s="1"/>
  <c r="L49" i="6"/>
  <c r="F50" i="6"/>
  <c r="H50" i="6" s="1"/>
  <c r="L50" i="6"/>
  <c r="F51" i="6"/>
  <c r="H51" i="6" s="1"/>
  <c r="L51" i="6"/>
  <c r="F52" i="6"/>
  <c r="H52" i="6" s="1"/>
  <c r="L52" i="6"/>
  <c r="F53" i="6"/>
  <c r="H53" i="6" s="1"/>
  <c r="L53" i="6"/>
  <c r="F54" i="6"/>
  <c r="H54" i="6" s="1"/>
  <c r="L54" i="6"/>
  <c r="F55" i="6"/>
  <c r="H55" i="6" s="1"/>
  <c r="L55" i="6"/>
  <c r="F56" i="6"/>
  <c r="H56" i="6" s="1"/>
  <c r="L56" i="6"/>
  <c r="F57" i="6"/>
  <c r="H57" i="6" s="1"/>
  <c r="L57" i="6"/>
  <c r="F58" i="6"/>
  <c r="H58" i="6" s="1"/>
  <c r="L58" i="6"/>
  <c r="F59" i="6"/>
  <c r="H59" i="6" s="1"/>
  <c r="L59" i="6"/>
  <c r="F60" i="6"/>
  <c r="H60" i="6" s="1"/>
  <c r="L60" i="6"/>
  <c r="C61" i="6"/>
  <c r="D61" i="6"/>
  <c r="E61" i="6"/>
  <c r="G61" i="6"/>
  <c r="J61" i="6"/>
  <c r="K61" i="6"/>
  <c r="F62" i="6"/>
  <c r="H62" i="6" s="1"/>
  <c r="L62" i="6"/>
  <c r="F63" i="6"/>
  <c r="H63" i="6" s="1"/>
  <c r="L63" i="6"/>
  <c r="F64" i="6"/>
  <c r="H64" i="6" s="1"/>
  <c r="L64" i="6"/>
  <c r="F65" i="6"/>
  <c r="H65" i="6" s="1"/>
  <c r="L65" i="6"/>
  <c r="F66" i="6"/>
  <c r="H66" i="6" s="1"/>
  <c r="L66" i="6"/>
  <c r="F67" i="6"/>
  <c r="H67" i="6" s="1"/>
  <c r="L67" i="6"/>
  <c r="F68" i="6"/>
  <c r="H68" i="6" s="1"/>
  <c r="L68" i="6"/>
  <c r="F69" i="6"/>
  <c r="H69" i="6" s="1"/>
  <c r="L69" i="6"/>
  <c r="F70" i="6"/>
  <c r="H70" i="6" s="1"/>
  <c r="L70" i="6"/>
  <c r="F71" i="6"/>
  <c r="H71" i="6" s="1"/>
  <c r="L71" i="6"/>
  <c r="F72" i="6"/>
  <c r="H72" i="6" s="1"/>
  <c r="L72" i="6"/>
  <c r="F73" i="6"/>
  <c r="H73" i="6" s="1"/>
  <c r="L73" i="6"/>
  <c r="C74" i="6"/>
  <c r="D74" i="6"/>
  <c r="E74" i="6"/>
  <c r="G74" i="6"/>
  <c r="J74" i="6"/>
  <c r="K74" i="6"/>
  <c r="F75" i="6"/>
  <c r="H75" i="6" s="1"/>
  <c r="L75" i="6"/>
  <c r="F76" i="6"/>
  <c r="H76" i="6" s="1"/>
  <c r="L76" i="6"/>
  <c r="F77" i="6"/>
  <c r="H77" i="6" s="1"/>
  <c r="L77" i="6"/>
  <c r="F78" i="6"/>
  <c r="H78" i="6" s="1"/>
  <c r="L78" i="6"/>
  <c r="F79" i="6"/>
  <c r="H79" i="6" s="1"/>
  <c r="L79" i="6"/>
  <c r="F80" i="6"/>
  <c r="H80" i="6" s="1"/>
  <c r="L80" i="6"/>
  <c r="F81" i="6"/>
  <c r="H81" i="6" s="1"/>
  <c r="L81" i="6"/>
  <c r="F82" i="6"/>
  <c r="H82" i="6" s="1"/>
  <c r="L82" i="6"/>
  <c r="F83" i="6"/>
  <c r="H83" i="6" s="1"/>
  <c r="L83" i="6"/>
  <c r="F84" i="6"/>
  <c r="H84" i="6" s="1"/>
  <c r="L84" i="6"/>
  <c r="F85" i="6"/>
  <c r="H85" i="6" s="1"/>
  <c r="L85" i="6"/>
  <c r="F86" i="6"/>
  <c r="H86" i="6" s="1"/>
  <c r="L86" i="6"/>
  <c r="C87" i="6"/>
  <c r="D87" i="6"/>
  <c r="E87" i="6"/>
  <c r="G87" i="6"/>
  <c r="J87" i="6"/>
  <c r="K87" i="6"/>
  <c r="F88" i="6"/>
  <c r="H88" i="6" s="1"/>
  <c r="L88" i="6"/>
  <c r="F89" i="6"/>
  <c r="H89" i="6" s="1"/>
  <c r="L89" i="6"/>
  <c r="F90" i="6"/>
  <c r="H90" i="6" s="1"/>
  <c r="L90" i="6"/>
  <c r="F91" i="6"/>
  <c r="H91" i="6" s="1"/>
  <c r="L91" i="6"/>
  <c r="F92" i="6"/>
  <c r="H92" i="6" s="1"/>
  <c r="L92" i="6"/>
  <c r="F93" i="6"/>
  <c r="H93" i="6" s="1"/>
  <c r="L93" i="6"/>
  <c r="F94" i="6"/>
  <c r="H94" i="6" s="1"/>
  <c r="L94" i="6"/>
  <c r="F95" i="6"/>
  <c r="H95" i="6" s="1"/>
  <c r="L95" i="6"/>
  <c r="F96" i="6"/>
  <c r="H96" i="6" s="1"/>
  <c r="L96" i="6"/>
  <c r="F97" i="6"/>
  <c r="H97" i="6" s="1"/>
  <c r="L97" i="6"/>
  <c r="F98" i="6"/>
  <c r="H98" i="6" s="1"/>
  <c r="L98" i="6"/>
  <c r="F99" i="6"/>
  <c r="H99" i="6" s="1"/>
  <c r="L99" i="6"/>
  <c r="C100" i="6"/>
  <c r="D100" i="6"/>
  <c r="E100" i="6"/>
  <c r="G100" i="6"/>
  <c r="J100" i="6"/>
  <c r="K100" i="6"/>
  <c r="F101" i="6"/>
  <c r="H101" i="6" s="1"/>
  <c r="L101" i="6"/>
  <c r="F102" i="6"/>
  <c r="H102" i="6" s="1"/>
  <c r="L102" i="6"/>
  <c r="F103" i="6"/>
  <c r="H103" i="6" s="1"/>
  <c r="L103" i="6"/>
  <c r="F104" i="6"/>
  <c r="H104" i="6" s="1"/>
  <c r="L104" i="6"/>
  <c r="F105" i="6"/>
  <c r="H105" i="6" s="1"/>
  <c r="L105" i="6"/>
  <c r="F106" i="6"/>
  <c r="H106" i="6" s="1"/>
  <c r="L106" i="6"/>
  <c r="F107" i="6"/>
  <c r="H107" i="6" s="1"/>
  <c r="L107" i="6"/>
  <c r="F108" i="6"/>
  <c r="H108" i="6" s="1"/>
  <c r="L108" i="6"/>
  <c r="F109" i="6"/>
  <c r="H109" i="6" s="1"/>
  <c r="L109" i="6"/>
  <c r="F110" i="6"/>
  <c r="H110" i="6" s="1"/>
  <c r="L110" i="6"/>
  <c r="F111" i="6"/>
  <c r="H111" i="6" s="1"/>
  <c r="L111" i="6"/>
  <c r="F112" i="6"/>
  <c r="H112" i="6" s="1"/>
  <c r="L112" i="6"/>
  <c r="C113" i="6"/>
  <c r="D113" i="6"/>
  <c r="E113" i="6"/>
  <c r="G113" i="6"/>
  <c r="J113" i="6"/>
  <c r="K113" i="6"/>
  <c r="F114" i="6"/>
  <c r="H114" i="6" s="1"/>
  <c r="L114" i="6"/>
  <c r="F115" i="6"/>
  <c r="H115" i="6" s="1"/>
  <c r="L115" i="6"/>
  <c r="F116" i="6"/>
  <c r="H116" i="6" s="1"/>
  <c r="L116" i="6"/>
  <c r="F117" i="6"/>
  <c r="H117" i="6" s="1"/>
  <c r="L117" i="6"/>
  <c r="F118" i="6"/>
  <c r="H118" i="6" s="1"/>
  <c r="L118" i="6"/>
  <c r="F119" i="6"/>
  <c r="H119" i="6" s="1"/>
  <c r="L119" i="6"/>
  <c r="F120" i="6"/>
  <c r="H120" i="6" s="1"/>
  <c r="F121" i="6"/>
  <c r="H121" i="6" s="1"/>
  <c r="F122" i="6"/>
  <c r="H122" i="6" s="1"/>
  <c r="F123" i="6"/>
  <c r="H123" i="6" s="1"/>
  <c r="F124" i="6"/>
  <c r="H124" i="6" s="1"/>
  <c r="F125" i="6"/>
  <c r="H125" i="6" s="1"/>
  <c r="J126" i="6"/>
  <c r="K126" i="6"/>
  <c r="F127" i="6"/>
  <c r="H127" i="6" s="1"/>
  <c r="F128" i="6"/>
  <c r="H128" i="6" s="1"/>
  <c r="F129" i="6"/>
  <c r="H129" i="6" s="1"/>
  <c r="F130" i="6"/>
  <c r="H130" i="6" s="1"/>
  <c r="F131" i="6"/>
  <c r="H131" i="6" s="1"/>
  <c r="F132" i="6"/>
  <c r="H132" i="6" s="1"/>
  <c r="F133" i="6"/>
  <c r="H133" i="6" s="1"/>
  <c r="F134" i="6"/>
  <c r="H134" i="6" s="1"/>
  <c r="F135" i="6"/>
  <c r="H135" i="6" s="1"/>
  <c r="F136" i="6"/>
  <c r="H136" i="6" s="1"/>
  <c r="F137" i="6"/>
  <c r="H137" i="6" s="1"/>
  <c r="F138" i="6"/>
  <c r="H138" i="6" s="1"/>
  <c r="C139" i="6"/>
  <c r="D139" i="6"/>
  <c r="E139" i="6"/>
  <c r="G139" i="6"/>
  <c r="J139" i="6"/>
  <c r="K139" i="6"/>
  <c r="F140" i="6"/>
  <c r="H140" i="6" s="1"/>
  <c r="F141" i="6"/>
  <c r="H141" i="6" s="1"/>
  <c r="F142" i="6"/>
  <c r="H142" i="6" s="1"/>
  <c r="F143" i="6"/>
  <c r="H143" i="6" s="1"/>
  <c r="F144" i="6"/>
  <c r="H144" i="6" s="1"/>
  <c r="F145" i="6"/>
  <c r="H145" i="6" s="1"/>
  <c r="F146" i="6"/>
  <c r="H146" i="6" s="1"/>
  <c r="F147" i="6"/>
  <c r="H147" i="6" s="1"/>
  <c r="F148" i="6"/>
  <c r="H148" i="6" s="1"/>
  <c r="F149" i="6"/>
  <c r="H149" i="6" s="1"/>
  <c r="F150" i="6"/>
  <c r="H150" i="6" s="1"/>
  <c r="F151" i="6"/>
  <c r="H151" i="6" s="1"/>
  <c r="C152" i="6"/>
  <c r="D152" i="6"/>
  <c r="E152" i="6"/>
  <c r="G152" i="6"/>
  <c r="J152" i="6"/>
  <c r="K152" i="6"/>
  <c r="F153" i="6"/>
  <c r="H153" i="6" s="1"/>
  <c r="F154" i="6"/>
  <c r="H154" i="6" s="1"/>
  <c r="F155" i="6"/>
  <c r="H155" i="6" s="1"/>
  <c r="F156" i="6"/>
  <c r="H156" i="6" s="1"/>
  <c r="F157" i="6"/>
  <c r="H157" i="6" s="1"/>
  <c r="F158" i="6"/>
  <c r="H158" i="6" s="1"/>
  <c r="F159" i="6"/>
  <c r="F160" i="6"/>
  <c r="H160" i="6"/>
  <c r="F161" i="6"/>
  <c r="H161" i="6" s="1"/>
  <c r="F162" i="6"/>
  <c r="H162" i="6" s="1"/>
  <c r="F163" i="6"/>
  <c r="H163" i="6" s="1"/>
  <c r="F164" i="6"/>
  <c r="H164" i="6" s="1"/>
  <c r="C165" i="6"/>
  <c r="D165" i="6"/>
  <c r="E165" i="6"/>
  <c r="G165" i="6"/>
  <c r="J165" i="6"/>
  <c r="K165" i="6"/>
  <c r="F166" i="6"/>
  <c r="H166" i="6" s="1"/>
  <c r="F167" i="6"/>
  <c r="H167" i="6" s="1"/>
  <c r="F168" i="6"/>
  <c r="H168" i="6" s="1"/>
  <c r="F169" i="6"/>
  <c r="H169" i="6" s="1"/>
  <c r="F170" i="6"/>
  <c r="F171" i="6"/>
  <c r="H171" i="6" s="1"/>
  <c r="F172" i="6"/>
  <c r="F173" i="6"/>
  <c r="H173" i="6" s="1"/>
  <c r="F174" i="6"/>
  <c r="H174" i="6" s="1"/>
  <c r="F175" i="6"/>
  <c r="F176" i="6"/>
  <c r="H176" i="6" s="1"/>
  <c r="F177" i="6"/>
  <c r="H177" i="6" s="1"/>
  <c r="C178" i="6"/>
  <c r="D178" i="6"/>
  <c r="E178" i="6"/>
  <c r="G178" i="6"/>
  <c r="J178" i="6"/>
  <c r="K178" i="6"/>
  <c r="F179" i="6"/>
  <c r="H179" i="6" s="1"/>
  <c r="F180" i="6"/>
  <c r="H180" i="6" s="1"/>
  <c r="F181" i="6"/>
  <c r="H181" i="6" s="1"/>
  <c r="F182" i="6"/>
  <c r="H182" i="6" s="1"/>
  <c r="F183" i="6"/>
  <c r="H183" i="6" s="1"/>
  <c r="F184" i="6"/>
  <c r="H184" i="6" s="1"/>
  <c r="F185" i="6"/>
  <c r="H185" i="6" s="1"/>
  <c r="F186" i="6"/>
  <c r="H186" i="6" s="1"/>
  <c r="F187" i="6"/>
  <c r="H187" i="6" s="1"/>
  <c r="F188" i="6"/>
  <c r="H188" i="6" s="1"/>
  <c r="F189" i="6"/>
  <c r="H189" i="6" s="1"/>
  <c r="F190" i="6"/>
  <c r="H190" i="6" s="1"/>
  <c r="C191" i="6"/>
  <c r="D191" i="6"/>
  <c r="E191" i="6"/>
  <c r="G191" i="6"/>
  <c r="J191" i="6"/>
  <c r="K191" i="6"/>
  <c r="F192" i="6"/>
  <c r="H192" i="6" s="1"/>
  <c r="F193" i="6"/>
  <c r="H193" i="6" s="1"/>
  <c r="F194" i="6"/>
  <c r="L194" i="6"/>
  <c r="F195" i="6"/>
  <c r="H195" i="6" s="1"/>
  <c r="F196" i="6"/>
  <c r="H196" i="6" s="1"/>
  <c r="L196" i="6"/>
  <c r="F197" i="6"/>
  <c r="H197" i="6" s="1"/>
  <c r="F198" i="6"/>
  <c r="H198" i="6" s="1"/>
  <c r="F199" i="6"/>
  <c r="F200" i="6"/>
  <c r="J200" i="6"/>
  <c r="J204" i="6" s="1"/>
  <c r="F201" i="6"/>
  <c r="L201" i="6"/>
  <c r="F202" i="6"/>
  <c r="F203" i="6"/>
  <c r="L203" i="6"/>
  <c r="C204" i="6"/>
  <c r="D204" i="6"/>
  <c r="E204" i="6"/>
  <c r="G204" i="6"/>
  <c r="K204" i="6"/>
  <c r="L205" i="6"/>
  <c r="L206" i="6"/>
  <c r="C217" i="6"/>
  <c r="E217" i="6"/>
  <c r="G217" i="6"/>
  <c r="J217" i="6"/>
  <c r="K217" i="6"/>
  <c r="H201" i="8"/>
  <c r="D213" i="3"/>
  <c r="H215" i="8"/>
  <c r="C226" i="2"/>
  <c r="K240" i="1"/>
  <c r="H217" i="10"/>
  <c r="I217" i="10" s="1"/>
  <c r="F109" i="7" l="1"/>
  <c r="E148" i="4"/>
  <c r="F148" i="2"/>
  <c r="L97" i="1"/>
  <c r="E161" i="9"/>
  <c r="E57" i="9"/>
  <c r="E187" i="9"/>
  <c r="E135" i="9"/>
  <c r="E18" i="9"/>
  <c r="F213" i="7"/>
  <c r="F161" i="7"/>
  <c r="F239" i="7"/>
  <c r="F135" i="7"/>
  <c r="E174" i="4"/>
  <c r="E187" i="4"/>
  <c r="E200" i="5"/>
  <c r="E135" i="5"/>
  <c r="H187" i="8"/>
  <c r="E135" i="3"/>
  <c r="F44" i="2"/>
  <c r="F187" i="2"/>
  <c r="F226" i="2"/>
  <c r="F109" i="2"/>
  <c r="E123" i="1"/>
  <c r="E71" i="1"/>
  <c r="L136" i="1"/>
  <c r="E149" i="1"/>
  <c r="E214" i="1"/>
  <c r="F191" i="6"/>
  <c r="E135" i="4"/>
  <c r="E174" i="5"/>
  <c r="E70" i="5"/>
  <c r="F83" i="2"/>
  <c r="F174" i="2"/>
  <c r="E161" i="3"/>
  <c r="E213" i="11"/>
  <c r="E200" i="8"/>
  <c r="H187" i="4"/>
  <c r="E162" i="1"/>
  <c r="E174" i="3"/>
  <c r="E200" i="9"/>
  <c r="L71" i="1"/>
  <c r="E96" i="3"/>
  <c r="E174" i="9"/>
  <c r="E200" i="11"/>
  <c r="E200" i="4"/>
  <c r="F187" i="7"/>
  <c r="E83" i="9"/>
  <c r="E226" i="5"/>
  <c r="E122" i="3"/>
  <c r="H229" i="10"/>
  <c r="I229" i="10" s="1"/>
  <c r="L175" i="1"/>
  <c r="E213" i="9"/>
  <c r="L149" i="1"/>
  <c r="E136" i="1"/>
  <c r="E122" i="4"/>
  <c r="F44" i="7"/>
  <c r="L123" i="1"/>
  <c r="F96" i="2"/>
  <c r="F83" i="7"/>
  <c r="E44" i="3"/>
  <c r="E226" i="9"/>
  <c r="E96" i="9"/>
  <c r="E122" i="9"/>
  <c r="F200" i="7"/>
  <c r="F148" i="7"/>
  <c r="F96" i="7"/>
  <c r="F174" i="7"/>
  <c r="F122" i="7"/>
  <c r="F70" i="7"/>
  <c r="E213" i="5"/>
  <c r="E83" i="5"/>
  <c r="E187" i="8"/>
  <c r="H174" i="8"/>
  <c r="E213" i="8"/>
  <c r="E44" i="8"/>
  <c r="H200" i="8"/>
  <c r="E109" i="3"/>
  <c r="E83" i="3"/>
  <c r="F122" i="2"/>
  <c r="F161" i="2"/>
  <c r="F200" i="2"/>
  <c r="F213" i="2"/>
  <c r="F135" i="2"/>
  <c r="E201" i="1"/>
  <c r="E227" i="1"/>
  <c r="L162" i="1"/>
  <c r="L188" i="1"/>
  <c r="E97" i="1"/>
  <c r="G151" i="10"/>
  <c r="H190" i="10"/>
  <c r="I190" i="10" s="1"/>
  <c r="H203" i="10"/>
  <c r="I203" i="10" s="1"/>
  <c r="G190" i="10"/>
  <c r="F204" i="6"/>
  <c r="H204" i="6" s="1"/>
  <c r="L126" i="6"/>
  <c r="E226" i="11"/>
  <c r="E174" i="11"/>
  <c r="G242" i="10"/>
  <c r="L200" i="6"/>
  <c r="G203" i="10"/>
  <c r="J201" i="1"/>
  <c r="E110" i="1"/>
  <c r="E187" i="3"/>
  <c r="E70" i="3"/>
  <c r="L84" i="1"/>
  <c r="F87" i="6"/>
  <c r="H87" i="6" s="1"/>
  <c r="F61" i="6"/>
  <c r="H61" i="6" s="1"/>
  <c r="H177" i="10"/>
  <c r="I177" i="10" s="1"/>
  <c r="E84" i="1"/>
  <c r="E187" i="11"/>
  <c r="E109" i="9"/>
  <c r="E70" i="9"/>
  <c r="E226" i="3"/>
  <c r="K227" i="1"/>
  <c r="L227" i="1" s="1"/>
  <c r="H226" i="8"/>
  <c r="G177" i="10"/>
  <c r="J214" i="1"/>
  <c r="E188" i="1"/>
  <c r="E213" i="3"/>
  <c r="G229" i="10"/>
  <c r="J227" i="1"/>
  <c r="H164" i="10"/>
  <c r="I164" i="10" s="1"/>
  <c r="H213" i="8"/>
  <c r="F113" i="6"/>
  <c r="H113" i="6" s="1"/>
  <c r="F74" i="6"/>
  <c r="H74" i="6" s="1"/>
  <c r="J188" i="1"/>
  <c r="L45" i="1"/>
  <c r="E148" i="3"/>
  <c r="E109" i="5"/>
  <c r="H200" i="4"/>
  <c r="E148" i="9"/>
  <c r="H216" i="10"/>
  <c r="I216" i="10" s="1"/>
  <c r="F230" i="6"/>
  <c r="H230" i="6" s="1"/>
  <c r="E239" i="11"/>
  <c r="F217" i="6"/>
  <c r="H217" i="6" s="1"/>
  <c r="F178" i="6"/>
  <c r="H178" i="6" s="1"/>
  <c r="L61" i="6"/>
  <c r="G164" i="10"/>
  <c r="E175" i="1"/>
  <c r="J175" i="1"/>
  <c r="L110" i="1"/>
  <c r="C70" i="2"/>
  <c r="F70" i="2" s="1"/>
  <c r="E44" i="5"/>
  <c r="F226" i="7"/>
  <c r="H242" i="10"/>
  <c r="I242" i="10" s="1"/>
  <c r="L217" i="1"/>
  <c r="H239" i="8"/>
  <c r="L74" i="6"/>
  <c r="L100" i="6"/>
  <c r="L87" i="6"/>
  <c r="H48" i="6"/>
  <c r="E187" i="5"/>
  <c r="E122" i="5"/>
  <c r="H174" i="4"/>
  <c r="E148" i="5"/>
  <c r="E161" i="5"/>
  <c r="E96" i="5"/>
  <c r="F239" i="2"/>
  <c r="L240" i="1"/>
  <c r="F243" i="6"/>
  <c r="H243" i="6" s="1"/>
  <c r="F165" i="6"/>
  <c r="H165" i="6" s="1"/>
  <c r="F100" i="6"/>
  <c r="H100" i="6" s="1"/>
  <c r="H191" i="6"/>
  <c r="F152" i="6"/>
  <c r="H152" i="6" s="1"/>
  <c r="F139" i="6"/>
  <c r="H139" i="6" s="1"/>
  <c r="L113" i="6"/>
  <c r="F126" i="6"/>
  <c r="H126" i="6" s="1"/>
  <c r="E239" i="9"/>
  <c r="E239" i="5"/>
  <c r="E239" i="3"/>
  <c r="E240" i="1"/>
  <c r="Q45" i="1"/>
  <c r="S45" i="1" s="1"/>
  <c r="P45" i="1"/>
  <c r="T45" i="1" s="1"/>
  <c r="K214" i="1"/>
  <c r="L214" i="1" s="1"/>
  <c r="K201" i="1"/>
  <c r="L201" i="1" s="1"/>
  <c r="H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COMISION NACIONAL DE ENERGIA</author>
  </authors>
  <commentList>
    <comment ref="M75" authorId="0" shapeId="0" xr:uid="{00000000-0006-0000-0000-000001000000}">
      <text>
        <r>
          <rPr>
            <sz val="7"/>
            <color indexed="81"/>
            <rFont val="Tahoma"/>
            <family val="2"/>
          </rPr>
          <t xml:space="preserve">enero a dic se agrego datos de aduana magallanes en q y cif para cuadrar cifras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COMISION NACIONAL DE ENERGIA</author>
  </authors>
  <commentList>
    <comment ref="J74" authorId="0" shapeId="0" xr:uid="{00000000-0006-0000-0100-000001000000}">
      <text>
        <r>
          <rPr>
            <sz val="7"/>
            <color indexed="81"/>
            <rFont val="Tahoma"/>
            <family val="2"/>
          </rPr>
          <t xml:space="preserve">enero a dic se agrego datos de aduana magallanes en q y cif para cuadrar cifras
</t>
        </r>
      </text>
    </comment>
  </commentList>
</comments>
</file>

<file path=xl/sharedStrings.xml><?xml version="1.0" encoding="utf-8"?>
<sst xmlns="http://schemas.openxmlformats.org/spreadsheetml/2006/main" count="1854" uniqueCount="169">
  <si>
    <t>IMPORTACION DE GAS NATURAL</t>
  </si>
  <si>
    <t>FUENTE : (1) CAMARA DE COMERCIO DE SANTIAGO; (2) SERVICIO NACIONAL DE ADUANAS XII REGION; (3) SUPERINTENDENCIA DE ELECTRICIDAD Y COMBUSTIBLES</t>
  </si>
  <si>
    <t>Nota: el dato mensual corresponde a  la suma de todas las partidas importadas que tienen como fecha de aceptación el mes respectivo</t>
  </si>
  <si>
    <t>DENSIDAD GAS NATURAL</t>
  </si>
  <si>
    <t>TON/MILLON M3 st</t>
  </si>
  <si>
    <r>
      <t xml:space="preserve">IMPORTACION DE GAS NATURAL USO ENERGETICO, MILLON M3 </t>
    </r>
    <r>
      <rPr>
        <b/>
        <sz val="10"/>
        <color indexed="13"/>
        <rFont val="Arial"/>
        <family val="2"/>
      </rPr>
      <t>(1)</t>
    </r>
  </si>
  <si>
    <r>
      <t xml:space="preserve">IMPORTACION USO PETROQUIMICO REGION DE MAGALLANES </t>
    </r>
    <r>
      <rPr>
        <b/>
        <sz val="10"/>
        <color indexed="13"/>
        <rFont val="Arial"/>
        <family val="2"/>
      </rPr>
      <t>(2)</t>
    </r>
  </si>
  <si>
    <t xml:space="preserve">POR REGIONES </t>
  </si>
  <si>
    <t>CIF</t>
  </si>
  <si>
    <t>PRECIO MEDIO CIF</t>
  </si>
  <si>
    <t>PRECIO MEDIO CIF US$</t>
  </si>
  <si>
    <t>II REGION</t>
  </si>
  <si>
    <t>RM - V REGION</t>
  </si>
  <si>
    <t>VIII REGION</t>
  </si>
  <si>
    <t>TOTAL</t>
  </si>
  <si>
    <t>PAIS, US$</t>
  </si>
  <si>
    <t>GAS NAT.TERMICO US$/MIL M3</t>
  </si>
  <si>
    <t>MILLON M3</t>
  </si>
  <si>
    <t>CIF, US$</t>
  </si>
  <si>
    <t>GAS NAT.PETROQUIMICO, US$/MIL M3</t>
  </si>
  <si>
    <t>PARTICIPACION POR PAIS DE ORIGEN 1999</t>
  </si>
  <si>
    <t>TOTAL 1999</t>
  </si>
  <si>
    <t>PARTICIPACION POR PAIS DE ORIGEN 2001</t>
  </si>
  <si>
    <t>TOTAL 2000</t>
  </si>
  <si>
    <t>TOTAL 2001</t>
  </si>
  <si>
    <t>PARTICIPACION POR PAIS DE ORIGEN 2002</t>
  </si>
  <si>
    <t>TOTAL 2002</t>
  </si>
  <si>
    <t>PARTICIPACION POR PAIS DE ORIGEN 2003</t>
  </si>
  <si>
    <t>TOTAL 2003</t>
  </si>
  <si>
    <t>PARTICIPACION POR PAIS DE ORIGEN 2004</t>
  </si>
  <si>
    <t>TOTAL 2004</t>
  </si>
  <si>
    <t>PARTICIPACION POR PAIS DE ORIGEN 2005</t>
  </si>
  <si>
    <t>TOTAL 2005</t>
  </si>
  <si>
    <t>PARTICIPACION POR PAIS DE ORIGEN 2006</t>
  </si>
  <si>
    <t>TOTAL 2006</t>
  </si>
  <si>
    <t>PARTICIPACION POR PAIS DE ORIGEN 2007</t>
  </si>
  <si>
    <t>-</t>
  </si>
  <si>
    <t>TOTAL 2007</t>
  </si>
  <si>
    <t>PARTICIPACION POR PAIS DE ORIGEN 2008</t>
  </si>
  <si>
    <t>TOTAL 2008</t>
  </si>
  <si>
    <t>PARTICIPACION POR PAIS DE ORIGEN 2009</t>
  </si>
  <si>
    <t>TOTAL 2009</t>
  </si>
  <si>
    <t>PARTICIPACION POR PAIS DE ORIGEN 2010</t>
  </si>
  <si>
    <t>TOTAL 2010</t>
  </si>
  <si>
    <t>PARTICIPACION POR PAIS DE ORIGEN 2011</t>
  </si>
  <si>
    <t>TOTAL 2011</t>
  </si>
  <si>
    <t>PARTICIPACION POR PAIS DE ORIGEN 2012</t>
  </si>
  <si>
    <t>TOTAL 2012 (*)</t>
  </si>
  <si>
    <t>PARTICIPACION POR PAIS DE ORIGEN 2013</t>
  </si>
  <si>
    <t>TOTAL 2013 (*)</t>
  </si>
  <si>
    <t xml:space="preserve">                                     -  </t>
  </si>
  <si>
    <t xml:space="preserve">                        -  </t>
  </si>
  <si>
    <t xml:space="preserve">                           -  </t>
  </si>
  <si>
    <t>PARTICIPACION POR PAIS DE ORIGEN 2014</t>
  </si>
  <si>
    <t>TOTAL 2014 (*)</t>
  </si>
  <si>
    <t>PARTICIPACION POR PAIS DE ORIGEN 2015</t>
  </si>
  <si>
    <t>TOTAL 2015 (*)</t>
  </si>
  <si>
    <t>TOTAL 2016 (*)</t>
  </si>
  <si>
    <t>TOTAL 2017 (*)</t>
  </si>
  <si>
    <t>TOTAL 2018 (*)</t>
  </si>
  <si>
    <t>TOTAL 2019 (*)</t>
  </si>
  <si>
    <t>TOTAL 2020 (*)</t>
  </si>
  <si>
    <t>TOTAL 2021(*)</t>
  </si>
  <si>
    <t>TOTAL 2022(*)</t>
  </si>
  <si>
    <t>TOTAL 2023(*)</t>
  </si>
  <si>
    <t>(*): cifras preliminares,en constante revisión durante el año</t>
  </si>
  <si>
    <t>las cifras en rojo no son reprentativas del pago por importaciones debido a la tarifa  "take or pay" por transporte y al bajo volumen de importación</t>
  </si>
  <si>
    <t>TOTAL IMPORTACION</t>
  </si>
  <si>
    <t>LICUADO,TONELADAS</t>
  </si>
  <si>
    <t>LICUADO, CIF US$</t>
  </si>
  <si>
    <t>DE GAS NATURAL</t>
  </si>
  <si>
    <t>PRECIO MEDIO CIF GAS NATURAL</t>
  </si>
  <si>
    <t>V REGION</t>
  </si>
  <si>
    <t>PAIS, TONELADAS</t>
  </si>
  <si>
    <t>LICUADO US$/TONELADAS</t>
  </si>
  <si>
    <t>TOTAL 2011 (*)</t>
  </si>
  <si>
    <t>PARTICIPACION POR PAIS DE ORIGEN 2016</t>
  </si>
  <si>
    <t>TOTAL 2021 (*)</t>
  </si>
  <si>
    <t>TOTAL 2022 (*)</t>
  </si>
  <si>
    <t>TOTAL 2023 (*)</t>
  </si>
  <si>
    <t>IMPORTACION DE CARBON</t>
  </si>
  <si>
    <t>FUENTE : CAMARA DE COMERCIO DE SANTIAGO</t>
  </si>
  <si>
    <t>Nota: el dato mensual corresponde a  la suma de todas las partidas importadas que tienen como fecha de aceptación el mes respectivo. No se realiza ningún tipo de corrección por poder calorífico</t>
  </si>
  <si>
    <t>METALURGICO</t>
  </si>
  <si>
    <t>CIF METALURGICO</t>
  </si>
  <si>
    <t>TERMICO, TON</t>
  </si>
  <si>
    <t>CIF TERMICO US$</t>
  </si>
  <si>
    <t xml:space="preserve">TOTAL IMPORTACION </t>
  </si>
  <si>
    <t>CIF TERMICO</t>
  </si>
  <si>
    <t>TONELADA</t>
  </si>
  <si>
    <t>US$</t>
  </si>
  <si>
    <t>CARBON METALURG, US$/TON</t>
  </si>
  <si>
    <t>BITUMINOSO</t>
  </si>
  <si>
    <t>SUBBITUMINOSO</t>
  </si>
  <si>
    <t>CARBON TERMICO, TON</t>
  </si>
  <si>
    <t>CARBON TERMICO, US$/TON</t>
  </si>
  <si>
    <t>PARTICIPACION POR PAIS DE ORIGEN 2000</t>
  </si>
  <si>
    <t>Nota: en oct/2011 se detecto un error en el CIF Termico mensual entre febrero/04 y diciembre/04. Se corrige la serie y por ende el precio unitario</t>
  </si>
  <si>
    <t xml:space="preserve">*18/6/12 se detecto doble contabilidad en los datos de la importación de carbón subbituminoso 2011 y se corrige </t>
  </si>
  <si>
    <t>TOTAL 2012</t>
  </si>
  <si>
    <t>TOTAL 2013(*)</t>
  </si>
  <si>
    <t xml:space="preserve">                                 -  </t>
  </si>
  <si>
    <t xml:space="preserve">                                                           -  </t>
  </si>
  <si>
    <t xml:space="preserve">                                    -  </t>
  </si>
  <si>
    <t xml:space="preserve">                                                              -  </t>
  </si>
  <si>
    <t>TOTAL 2014(*)</t>
  </si>
  <si>
    <t>TOTAL 2015(*)</t>
  </si>
  <si>
    <t>TOTAL 2016(*)</t>
  </si>
  <si>
    <t>TOTAL 2017(*)</t>
  </si>
  <si>
    <t>TOTAL 2018(*)</t>
  </si>
  <si>
    <t>TOTAL 2019(*)</t>
  </si>
  <si>
    <t>TOTAL 2020(*)</t>
  </si>
  <si>
    <t xml:space="preserve">IMPORTACION DE CRUDO </t>
  </si>
  <si>
    <t>BARRIL</t>
  </si>
  <si>
    <t>M3</t>
  </si>
  <si>
    <t>DE CRUDO, US$/BARRIL</t>
  </si>
  <si>
    <t>* dado que la informacion original de cantidad de</t>
  </si>
  <si>
    <t>producto esta en kilogramos se ha usado</t>
  </si>
  <si>
    <r>
      <t xml:space="preserve">arbitrariamente una densidad de </t>
    </r>
    <r>
      <rPr>
        <b/>
        <sz val="10"/>
        <rFont val="Arial"/>
        <family val="2"/>
      </rPr>
      <t>0,855 ton/m3</t>
    </r>
  </si>
  <si>
    <t>para convertir a volumen todo el crudo</t>
  </si>
  <si>
    <t>ingresado al país</t>
  </si>
  <si>
    <t xml:space="preserve">TOTAL 2008 </t>
  </si>
  <si>
    <t>IMPORTACION GASOLINAS</t>
  </si>
  <si>
    <t>TOTAL PAIS</t>
  </si>
  <si>
    <t>CIF PAIS</t>
  </si>
  <si>
    <t>METRO CUBICO</t>
  </si>
  <si>
    <t>GASOLINA, US$/M3</t>
  </si>
  <si>
    <r>
      <t xml:space="preserve">arbitrariamente una densidad de </t>
    </r>
    <r>
      <rPr>
        <b/>
        <sz val="10"/>
        <rFont val="Arial"/>
        <family val="2"/>
      </rPr>
      <t>0,730 ton/m3</t>
    </r>
  </si>
  <si>
    <t>para convertir a volumen toda la gasolina</t>
  </si>
  <si>
    <t>IMPORTACION GASOLINA DE AVIACION</t>
  </si>
  <si>
    <r>
      <t xml:space="preserve">arbitrariamente una densidad de </t>
    </r>
    <r>
      <rPr>
        <b/>
        <sz val="10"/>
        <rFont val="Arial"/>
        <family val="2"/>
      </rPr>
      <t>0,700 ton/m3</t>
    </r>
  </si>
  <si>
    <t>IMPORTACION KEROSENE DOMESTICO Y AVIACION</t>
  </si>
  <si>
    <t>CIF DOMESTICO</t>
  </si>
  <si>
    <t>CIF AVIACION</t>
  </si>
  <si>
    <t>KEROSENE DOMESTICO, M3</t>
  </si>
  <si>
    <t>KEROSENE, US$/M3</t>
  </si>
  <si>
    <t>KEROSENE AVIACION, M3</t>
  </si>
  <si>
    <r>
      <t xml:space="preserve">arbitrariamente una densidad de </t>
    </r>
    <r>
      <rPr>
        <b/>
        <sz val="10"/>
        <rFont val="Arial"/>
        <family val="2"/>
      </rPr>
      <t>0,810 ton/m3</t>
    </r>
  </si>
  <si>
    <t>para convertir a volumen todo el kerosene</t>
  </si>
  <si>
    <t>IMPORTACION DIESEL</t>
  </si>
  <si>
    <t xml:space="preserve"> DIESEL, US$/M3</t>
  </si>
  <si>
    <r>
      <t xml:space="preserve">arbitrariamente una densidad de </t>
    </r>
    <r>
      <rPr>
        <b/>
        <sz val="10"/>
        <rFont val="Arial"/>
        <family val="2"/>
      </rPr>
      <t>0,840 ton/m3</t>
    </r>
  </si>
  <si>
    <t>para convertir a volumen todo el diesel</t>
  </si>
  <si>
    <t>IMPORTACION FUEL OIL</t>
  </si>
  <si>
    <t>PETROLEO COMBUSTIBLE FUEL OIL 6, M3</t>
  </si>
  <si>
    <t>PETROLEO COMBUSTIBLE FUEL OIL 6, US$</t>
  </si>
  <si>
    <t>PETROLEO COMBUSTIBLE FUEL OIL 6, US$/M3</t>
  </si>
  <si>
    <t>IFO, M3</t>
  </si>
  <si>
    <t>IFO, US$</t>
  </si>
  <si>
    <t>IFO, US$/M3</t>
  </si>
  <si>
    <r>
      <t xml:space="preserve">arbitrariamente una densidad de </t>
    </r>
    <r>
      <rPr>
        <b/>
        <sz val="10"/>
        <rFont val="Arial"/>
        <family val="2"/>
      </rPr>
      <t>0,983 ton/m3</t>
    </r>
  </si>
  <si>
    <t xml:space="preserve">TOTAL 2009 </t>
  </si>
  <si>
    <t xml:space="preserve">IMPORTACION GAS LICUADO </t>
  </si>
  <si>
    <t>PRECIO MEDIO</t>
  </si>
  <si>
    <t>TONELADAS</t>
  </si>
  <si>
    <t>M3 EQ. DE PROPANO</t>
  </si>
  <si>
    <t>PROPANO EQ., US$/M3</t>
  </si>
  <si>
    <t>IMPORTACION COQUE DE PETROLEO (SOLO PARA GENERACION ELECTRICA)</t>
  </si>
  <si>
    <t>COQ. PETR., US$/TON</t>
  </si>
  <si>
    <t>ND</t>
  </si>
  <si>
    <t xml:space="preserve">                                                       -      </t>
  </si>
  <si>
    <t xml:space="preserve">                                              -      </t>
  </si>
  <si>
    <t>TOTAL 2024(*)</t>
  </si>
  <si>
    <t>TOTAL 2024 (*)</t>
  </si>
  <si>
    <t>TOTAL 2025(*)</t>
  </si>
  <si>
    <t>TOTAL 2025 (*)</t>
  </si>
  <si>
    <t>** Serie Actualizada a partir de las actualizaciones de los codigos arancelarios dispuestas en la Resolucion Execta N°4277 del 2019 del Servicio Nacional de Aduanas</t>
  </si>
  <si>
    <t>TOTAL 2026(*)</t>
  </si>
  <si>
    <t>TOTAL 2026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</si>
</sst>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 * #,##0_ ;_ * \-#,##0_ ;_ * &quot;-&quot;_ ;_ @_ "/>
    <numFmt numFmtId="164" formatCode="_-* #,##0.00_-;\-* #,##0.00_-;_-* &quot;-&quot;??_-;_-@_-"/>
    <numFmt numFmtId="165" formatCode="_-* #,##0.00\ _P_t_s_-;\-* #,##0.00\ _P_t_s_-;_-* &quot;-&quot;??\ _P_t_s_-;_-@_-"/>
    <numFmt numFmtId="166" formatCode="#,##0.0"/>
    <numFmt numFmtId="167" formatCode="mmmm/yy"/>
    <numFmt numFmtId="168" formatCode="#,##0.0000"/>
    <numFmt numFmtId="169" formatCode="_-* #,##0.0\ _P_t_s_-;\-* #,##0.0\ _P_t_s_-;_-* &quot;-&quot;??\ _P_t_s_-;_-@_-"/>
    <numFmt numFmtId="170" formatCode="_-* #,##0\ _P_t_s_-;\-* #,##0\ _P_t_s_-;_-* &quot;-&quot;??\ _P_t_s_-;_-@_-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2"/>
      <color indexed="18"/>
      <name val="Arial"/>
      <family val="2"/>
    </font>
    <font>
      <b/>
      <sz val="10"/>
      <color indexed="13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7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theme="3" tint="-0.249977111117893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name val="Arial"/>
      <family val="2"/>
    </font>
    <font>
      <b/>
      <i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56"/>
        <bgColor indexed="24"/>
      </patternFill>
    </fill>
    <fill>
      <patternFill patternType="solid">
        <fgColor indexed="6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24"/>
      </patternFill>
    </fill>
    <fill>
      <patternFill patternType="lightGrid">
        <fgColor indexed="24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40" applyNumberFormat="0" applyAlignment="0" applyProtection="0"/>
    <xf numFmtId="0" fontId="19" fillId="29" borderId="41" applyNumberFormat="0" applyAlignment="0" applyProtection="0"/>
    <xf numFmtId="0" fontId="20" fillId="0" borderId="42" applyNumberFormat="0" applyFill="0" applyAlignment="0" applyProtection="0"/>
    <xf numFmtId="0" fontId="21" fillId="0" borderId="0" applyNumberFormat="0" applyFill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22" fillId="36" borderId="40" applyNumberFormat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37" borderId="0" applyNumberFormat="0" applyBorder="0" applyAlignment="0" applyProtection="0"/>
    <xf numFmtId="165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4" fillId="38" borderId="0" applyNumberFormat="0" applyBorder="0" applyAlignment="0" applyProtection="0"/>
    <xf numFmtId="0" fontId="15" fillId="0" borderId="0"/>
    <xf numFmtId="0" fontId="15" fillId="39" borderId="43" applyNumberFormat="0" applyFont="0" applyAlignment="0" applyProtection="0"/>
    <xf numFmtId="9" fontId="15" fillId="0" borderId="0" applyFont="0" applyFill="0" applyBorder="0" applyAlignment="0" applyProtection="0"/>
    <xf numFmtId="0" fontId="25" fillId="28" borderId="44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45" applyNumberFormat="0" applyFill="0" applyAlignment="0" applyProtection="0"/>
    <xf numFmtId="0" fontId="21" fillId="0" borderId="46" applyNumberFormat="0" applyFill="0" applyAlignment="0" applyProtection="0"/>
    <xf numFmtId="0" fontId="30" fillId="0" borderId="47" applyNumberFormat="0" applyFill="0" applyAlignment="0" applyProtection="0"/>
    <xf numFmtId="41" fontId="35" fillId="0" borderId="0" applyFont="0" applyFill="0" applyBorder="0" applyAlignment="0" applyProtection="0"/>
  </cellStyleXfs>
  <cellXfs count="222">
    <xf numFmtId="0" fontId="0" fillId="0" borderId="0" xfId="0"/>
    <xf numFmtId="0" fontId="7" fillId="2" borderId="1" xfId="0" applyFont="1" applyFill="1" applyBorder="1"/>
    <xf numFmtId="0" fontId="7" fillId="2" borderId="2" xfId="0" applyFont="1" applyFill="1" applyBorder="1"/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6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0" fillId="3" borderId="0" xfId="0" applyFill="1"/>
    <xf numFmtId="0" fontId="3" fillId="3" borderId="0" xfId="0" applyFont="1" applyFill="1" applyAlignment="1">
      <alignment horizontal="center"/>
    </xf>
    <xf numFmtId="3" fontId="0" fillId="3" borderId="0" xfId="0" applyNumberFormat="1" applyFill="1"/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1" fontId="0" fillId="3" borderId="0" xfId="0" applyNumberFormat="1" applyFill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167" fontId="7" fillId="2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righ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/>
    </xf>
    <xf numFmtId="0" fontId="0" fillId="5" borderId="2" xfId="0" applyFill="1" applyBorder="1"/>
    <xf numFmtId="3" fontId="0" fillId="5" borderId="0" xfId="0" applyNumberFormat="1" applyFill="1"/>
    <xf numFmtId="0" fontId="0" fillId="5" borderId="10" xfId="0" applyFill="1" applyBorder="1"/>
    <xf numFmtId="0" fontId="0" fillId="5" borderId="21" xfId="0" applyFill="1" applyBorder="1"/>
    <xf numFmtId="3" fontId="0" fillId="5" borderId="22" xfId="0" applyNumberFormat="1" applyFill="1" applyBorder="1"/>
    <xf numFmtId="0" fontId="0" fillId="5" borderId="23" xfId="0" applyFill="1" applyBorder="1"/>
    <xf numFmtId="0" fontId="0" fillId="5" borderId="0" xfId="0" applyFill="1"/>
    <xf numFmtId="0" fontId="3" fillId="5" borderId="2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0" fillId="5" borderId="22" xfId="0" applyFill="1" applyBorder="1"/>
    <xf numFmtId="0" fontId="6" fillId="5" borderId="2" xfId="0" applyFont="1" applyFill="1" applyBorder="1"/>
    <xf numFmtId="0" fontId="6" fillId="5" borderId="0" xfId="0" applyFont="1" applyFill="1"/>
    <xf numFmtId="0" fontId="6" fillId="5" borderId="10" xfId="0" applyFont="1" applyFill="1" applyBorder="1"/>
    <xf numFmtId="0" fontId="6" fillId="5" borderId="21" xfId="0" applyFont="1" applyFill="1" applyBorder="1"/>
    <xf numFmtId="0" fontId="6" fillId="5" borderId="22" xfId="0" applyFont="1" applyFill="1" applyBorder="1"/>
    <xf numFmtId="0" fontId="6" fillId="5" borderId="23" xfId="0" applyFont="1" applyFill="1" applyBorder="1"/>
    <xf numFmtId="0" fontId="12" fillId="3" borderId="0" xfId="0" applyFont="1" applyFill="1"/>
    <xf numFmtId="0" fontId="3" fillId="2" borderId="8" xfId="0" quotePrefix="1" applyFont="1" applyFill="1" applyBorder="1" applyAlignment="1">
      <alignment horizontal="left"/>
    </xf>
    <xf numFmtId="0" fontId="0" fillId="3" borderId="0" xfId="0" quotePrefix="1" applyFill="1" applyAlignment="1">
      <alignment horizontal="left"/>
    </xf>
    <xf numFmtId="0" fontId="10" fillId="3" borderId="0" xfId="0" quotePrefix="1" applyFont="1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3" fillId="2" borderId="10" xfId="0" quotePrefix="1" applyFont="1" applyFill="1" applyBorder="1" applyAlignment="1">
      <alignment horizontal="center"/>
    </xf>
    <xf numFmtId="3" fontId="0" fillId="6" borderId="0" xfId="0" applyNumberFormat="1" applyFill="1" applyAlignment="1">
      <alignment horizontal="center"/>
    </xf>
    <xf numFmtId="4" fontId="0" fillId="6" borderId="24" xfId="0" applyNumberFormat="1" applyFill="1" applyBorder="1" applyAlignment="1">
      <alignment horizontal="center"/>
    </xf>
    <xf numFmtId="4" fontId="0" fillId="6" borderId="10" xfId="0" applyNumberFormat="1" applyFill="1" applyBorder="1" applyAlignment="1">
      <alignment horizontal="center"/>
    </xf>
    <xf numFmtId="3" fontId="4" fillId="6" borderId="12" xfId="0" applyNumberFormat="1" applyFont="1" applyFill="1" applyBorder="1" applyAlignment="1">
      <alignment horizontal="center"/>
    </xf>
    <xf numFmtId="4" fontId="4" fillId="6" borderId="25" xfId="0" applyNumberFormat="1" applyFont="1" applyFill="1" applyBorder="1" applyAlignment="1">
      <alignment horizontal="center"/>
    </xf>
    <xf numFmtId="4" fontId="4" fillId="6" borderId="13" xfId="0" applyNumberFormat="1" applyFont="1" applyFill="1" applyBorder="1" applyAlignment="1">
      <alignment horizontal="center"/>
    </xf>
    <xf numFmtId="3" fontId="0" fillId="6" borderId="2" xfId="0" applyNumberFormat="1" applyFill="1" applyBorder="1" applyAlignment="1">
      <alignment horizontal="center"/>
    </xf>
    <xf numFmtId="3" fontId="4" fillId="6" borderId="8" xfId="0" applyNumberFormat="1" applyFont="1" applyFill="1" applyBorder="1" applyAlignment="1">
      <alignment horizontal="center"/>
    </xf>
    <xf numFmtId="3" fontId="0" fillId="6" borderId="14" xfId="0" applyNumberFormat="1" applyFill="1" applyBorder="1" applyAlignment="1">
      <alignment horizontal="center"/>
    </xf>
    <xf numFmtId="3" fontId="0" fillId="6" borderId="19" xfId="0" applyNumberFormat="1" applyFill="1" applyBorder="1" applyAlignment="1">
      <alignment horizontal="center"/>
    </xf>
    <xf numFmtId="3" fontId="0" fillId="6" borderId="16" xfId="0" applyNumberFormat="1" applyFill="1" applyBorder="1" applyAlignment="1">
      <alignment horizontal="center"/>
    </xf>
    <xf numFmtId="3" fontId="4" fillId="6" borderId="26" xfId="0" applyNumberFormat="1" applyFont="1" applyFill="1" applyBorder="1" applyAlignment="1">
      <alignment horizontal="center"/>
    </xf>
    <xf numFmtId="3" fontId="4" fillId="6" borderId="27" xfId="0" applyNumberFormat="1" applyFont="1" applyFill="1" applyBorder="1" applyAlignment="1">
      <alignment horizontal="center"/>
    </xf>
    <xf numFmtId="3" fontId="4" fillId="6" borderId="28" xfId="0" applyNumberFormat="1" applyFont="1" applyFill="1" applyBorder="1" applyAlignment="1">
      <alignment horizontal="center"/>
    </xf>
    <xf numFmtId="3" fontId="0" fillId="6" borderId="4" xfId="0" applyNumberFormat="1" applyFill="1" applyBorder="1" applyAlignment="1">
      <alignment horizontal="center"/>
    </xf>
    <xf numFmtId="4" fontId="0" fillId="6" borderId="11" xfId="0" applyNumberFormat="1" applyFill="1" applyBorder="1" applyAlignment="1">
      <alignment horizontal="center"/>
    </xf>
    <xf numFmtId="3" fontId="4" fillId="6" borderId="29" xfId="0" applyNumberFormat="1" applyFont="1" applyFill="1" applyBorder="1" applyAlignment="1">
      <alignment horizontal="center"/>
    </xf>
    <xf numFmtId="4" fontId="4" fillId="6" borderId="30" xfId="0" applyNumberFormat="1" applyFont="1" applyFill="1" applyBorder="1" applyAlignment="1">
      <alignment horizontal="center"/>
    </xf>
    <xf numFmtId="3" fontId="0" fillId="6" borderId="31" xfId="0" applyNumberFormat="1" applyFill="1" applyBorder="1" applyAlignment="1">
      <alignment horizontal="center"/>
    </xf>
    <xf numFmtId="3" fontId="0" fillId="6" borderId="32" xfId="0" applyNumberFormat="1" applyFill="1" applyBorder="1" applyAlignment="1">
      <alignment horizontal="center"/>
    </xf>
    <xf numFmtId="4" fontId="0" fillId="6" borderId="33" xfId="0" applyNumberFormat="1" applyFill="1" applyBorder="1" applyAlignment="1">
      <alignment horizontal="center"/>
    </xf>
    <xf numFmtId="3" fontId="0" fillId="6" borderId="18" xfId="0" applyNumberFormat="1" applyFill="1" applyBorder="1" applyAlignment="1">
      <alignment horizontal="center"/>
    </xf>
    <xf numFmtId="3" fontId="4" fillId="6" borderId="34" xfId="0" applyNumberFormat="1" applyFont="1" applyFill="1" applyBorder="1" applyAlignment="1">
      <alignment horizontal="center"/>
    </xf>
    <xf numFmtId="4" fontId="0" fillId="6" borderId="5" xfId="0" applyNumberFormat="1" applyFill="1" applyBorder="1" applyAlignment="1">
      <alignment horizontal="center"/>
    </xf>
    <xf numFmtId="0" fontId="13" fillId="5" borderId="0" xfId="31" applyFill="1" applyBorder="1" applyAlignment="1" applyProtection="1"/>
    <xf numFmtId="0" fontId="0" fillId="5" borderId="0" xfId="0" applyFill="1" applyAlignment="1">
      <alignment horizontal="center"/>
    </xf>
    <xf numFmtId="0" fontId="0" fillId="3" borderId="0" xfId="0" quotePrefix="1" applyFill="1"/>
    <xf numFmtId="0" fontId="3" fillId="2" borderId="21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3" fontId="0" fillId="7" borderId="2" xfId="0" applyNumberFormat="1" applyFill="1" applyBorder="1" applyAlignment="1">
      <alignment horizontal="center"/>
    </xf>
    <xf numFmtId="3" fontId="0" fillId="7" borderId="14" xfId="0" applyNumberFormat="1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3" fontId="0" fillId="7" borderId="19" xfId="0" applyNumberFormat="1" applyFill="1" applyBorder="1" applyAlignment="1">
      <alignment horizontal="center"/>
    </xf>
    <xf numFmtId="3" fontId="0" fillId="7" borderId="16" xfId="0" applyNumberFormat="1" applyFill="1" applyBorder="1" applyAlignment="1">
      <alignment horizontal="center"/>
    </xf>
    <xf numFmtId="4" fontId="0" fillId="7" borderId="10" xfId="0" applyNumberFormat="1" applyFill="1" applyBorder="1" applyAlignment="1">
      <alignment horizontal="center"/>
    </xf>
    <xf numFmtId="3" fontId="4" fillId="7" borderId="8" xfId="0" applyNumberFormat="1" applyFont="1" applyFill="1" applyBorder="1" applyAlignment="1">
      <alignment horizontal="center"/>
    </xf>
    <xf numFmtId="3" fontId="4" fillId="7" borderId="26" xfId="0" applyNumberFormat="1" applyFont="1" applyFill="1" applyBorder="1" applyAlignment="1">
      <alignment horizontal="center"/>
    </xf>
    <xf numFmtId="3" fontId="4" fillId="7" borderId="12" xfId="0" applyNumberFormat="1" applyFont="1" applyFill="1" applyBorder="1" applyAlignment="1">
      <alignment horizontal="center"/>
    </xf>
    <xf numFmtId="3" fontId="4" fillId="7" borderId="27" xfId="0" applyNumberFormat="1" applyFont="1" applyFill="1" applyBorder="1" applyAlignment="1">
      <alignment horizontal="center"/>
    </xf>
    <xf numFmtId="3" fontId="4" fillId="7" borderId="28" xfId="0" applyNumberFormat="1" applyFont="1" applyFill="1" applyBorder="1" applyAlignment="1">
      <alignment horizontal="center"/>
    </xf>
    <xf numFmtId="4" fontId="4" fillId="7" borderId="13" xfId="0" applyNumberFormat="1" applyFont="1" applyFill="1" applyBorder="1" applyAlignment="1">
      <alignment horizontal="center"/>
    </xf>
    <xf numFmtId="3" fontId="0" fillId="8" borderId="14" xfId="0" applyNumberFormat="1" applyFill="1" applyBorder="1" applyAlignment="1">
      <alignment horizontal="center"/>
    </xf>
    <xf numFmtId="3" fontId="0" fillId="8" borderId="19" xfId="0" applyNumberFormat="1" applyFill="1" applyBorder="1" applyAlignment="1">
      <alignment horizontal="center"/>
    </xf>
    <xf numFmtId="3" fontId="0" fillId="8" borderId="16" xfId="0" applyNumberFormat="1" applyFill="1" applyBorder="1" applyAlignment="1">
      <alignment horizontal="center"/>
    </xf>
    <xf numFmtId="4" fontId="0" fillId="8" borderId="10" xfId="0" applyNumberFormat="1" applyFill="1" applyBorder="1" applyAlignment="1">
      <alignment horizontal="center"/>
    </xf>
    <xf numFmtId="3" fontId="0" fillId="8" borderId="2" xfId="0" applyNumberFormat="1" applyFill="1" applyBorder="1" applyAlignment="1">
      <alignment horizontal="center"/>
    </xf>
    <xf numFmtId="3" fontId="0" fillId="8" borderId="0" xfId="0" applyNumberFormat="1" applyFill="1" applyAlignment="1">
      <alignment horizontal="center"/>
    </xf>
    <xf numFmtId="3" fontId="0" fillId="8" borderId="36" xfId="0" applyNumberFormat="1" applyFill="1" applyBorder="1" applyAlignment="1">
      <alignment horizontal="center"/>
    </xf>
    <xf numFmtId="3" fontId="0" fillId="8" borderId="37" xfId="0" applyNumberFormat="1" applyFill="1" applyBorder="1" applyAlignment="1">
      <alignment horizontal="center"/>
    </xf>
    <xf numFmtId="4" fontId="31" fillId="6" borderId="10" xfId="0" applyNumberFormat="1" applyFont="1" applyFill="1" applyBorder="1" applyAlignment="1">
      <alignment horizontal="center"/>
    </xf>
    <xf numFmtId="3" fontId="31" fillId="6" borderId="16" xfId="0" applyNumberFormat="1" applyFont="1" applyFill="1" applyBorder="1" applyAlignment="1">
      <alignment horizontal="center"/>
    </xf>
    <xf numFmtId="166" fontId="0" fillId="6" borderId="14" xfId="0" applyNumberFormat="1" applyFill="1" applyBorder="1" applyAlignment="1">
      <alignment horizontal="center"/>
    </xf>
    <xf numFmtId="166" fontId="0" fillId="6" borderId="0" xfId="0" applyNumberFormat="1" applyFill="1" applyAlignment="1">
      <alignment horizontal="center"/>
    </xf>
    <xf numFmtId="166" fontId="0" fillId="6" borderId="19" xfId="0" applyNumberFormat="1" applyFill="1" applyBorder="1" applyAlignment="1">
      <alignment horizontal="center"/>
    </xf>
    <xf numFmtId="3" fontId="32" fillId="6" borderId="8" xfId="0" applyNumberFormat="1" applyFont="1" applyFill="1" applyBorder="1" applyAlignment="1">
      <alignment horizontal="center"/>
    </xf>
    <xf numFmtId="3" fontId="32" fillId="6" borderId="26" xfId="0" applyNumberFormat="1" applyFont="1" applyFill="1" applyBorder="1" applyAlignment="1">
      <alignment horizontal="center"/>
    </xf>
    <xf numFmtId="3" fontId="32" fillId="6" borderId="12" xfId="0" applyNumberFormat="1" applyFont="1" applyFill="1" applyBorder="1" applyAlignment="1">
      <alignment horizontal="center"/>
    </xf>
    <xf numFmtId="3" fontId="32" fillId="6" borderId="27" xfId="0" applyNumberFormat="1" applyFont="1" applyFill="1" applyBorder="1" applyAlignment="1">
      <alignment horizontal="center"/>
    </xf>
    <xf numFmtId="3" fontId="32" fillId="6" borderId="28" xfId="0" applyNumberFormat="1" applyFont="1" applyFill="1" applyBorder="1" applyAlignment="1">
      <alignment horizontal="center"/>
    </xf>
    <xf numFmtId="4" fontId="32" fillId="6" borderId="1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0" fillId="6" borderId="10" xfId="0" applyNumberFormat="1" applyFill="1" applyBorder="1" applyAlignment="1">
      <alignment horizontal="center"/>
    </xf>
    <xf numFmtId="3" fontId="4" fillId="6" borderId="13" xfId="0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3" fontId="0" fillId="6" borderId="7" xfId="0" applyNumberFormat="1" applyFill="1" applyBorder="1" applyAlignment="1">
      <alignment horizontal="center"/>
    </xf>
    <xf numFmtId="3" fontId="0" fillId="6" borderId="9" xfId="0" applyNumberFormat="1" applyFill="1" applyBorder="1" applyAlignment="1">
      <alignment horizontal="center"/>
    </xf>
    <xf numFmtId="168" fontId="4" fillId="6" borderId="1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/>
    </xf>
    <xf numFmtId="166" fontId="0" fillId="6" borderId="10" xfId="0" applyNumberFormat="1" applyFill="1" applyBorder="1" applyAlignment="1">
      <alignment horizontal="center"/>
    </xf>
    <xf numFmtId="0" fontId="33" fillId="3" borderId="0" xfId="0" applyFont="1" applyFill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3" fontId="0" fillId="7" borderId="10" xfId="0" applyNumberFormat="1" applyFill="1" applyBorder="1" applyAlignment="1">
      <alignment horizontal="center"/>
    </xf>
    <xf numFmtId="3" fontId="4" fillId="7" borderId="13" xfId="0" applyNumberFormat="1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3" fontId="0" fillId="7" borderId="8" xfId="0" applyNumberForma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3" fontId="0" fillId="7" borderId="22" xfId="0" applyNumberFormat="1" applyFill="1" applyBorder="1" applyAlignment="1">
      <alignment horizontal="center"/>
    </xf>
    <xf numFmtId="3" fontId="0" fillId="7" borderId="21" xfId="0" applyNumberFormat="1" applyFill="1" applyBorder="1" applyAlignment="1">
      <alignment horizontal="center"/>
    </xf>
    <xf numFmtId="3" fontId="0" fillId="7" borderId="12" xfId="0" applyNumberFormat="1" applyFill="1" applyBorder="1" applyAlignment="1">
      <alignment horizontal="center"/>
    </xf>
    <xf numFmtId="3" fontId="0" fillId="7" borderId="9" xfId="0" applyNumberFormat="1" applyFill="1" applyBorder="1" applyAlignment="1">
      <alignment horizontal="center"/>
    </xf>
    <xf numFmtId="3" fontId="0" fillId="7" borderId="23" xfId="0" applyNumberFormat="1" applyFill="1" applyBorder="1" applyAlignment="1">
      <alignment horizontal="center"/>
    </xf>
    <xf numFmtId="3" fontId="0" fillId="7" borderId="13" xfId="0" applyNumberFormat="1" applyFill="1" applyBorder="1" applyAlignment="1">
      <alignment horizontal="center"/>
    </xf>
    <xf numFmtId="3" fontId="4" fillId="6" borderId="0" xfId="0" applyNumberFormat="1" applyFont="1" applyFill="1" applyAlignment="1">
      <alignment horizontal="center"/>
    </xf>
    <xf numFmtId="2" fontId="0" fillId="3" borderId="0" xfId="0" applyNumberFormat="1" applyFill="1"/>
    <xf numFmtId="169" fontId="6" fillId="3" borderId="0" xfId="33" applyNumberFormat="1" applyFont="1" applyFill="1"/>
    <xf numFmtId="3" fontId="6" fillId="3" borderId="0" xfId="0" applyNumberFormat="1" applyFont="1" applyFill="1"/>
    <xf numFmtId="167" fontId="7" fillId="2" borderId="1" xfId="0" applyNumberFormat="1" applyFont="1" applyFill="1" applyBorder="1" applyAlignment="1">
      <alignment horizontal="left"/>
    </xf>
    <xf numFmtId="4" fontId="0" fillId="6" borderId="39" xfId="0" applyNumberFormat="1" applyFill="1" applyBorder="1" applyAlignment="1">
      <alignment horizontal="center"/>
    </xf>
    <xf numFmtId="167" fontId="7" fillId="2" borderId="21" xfId="0" applyNumberFormat="1" applyFont="1" applyFill="1" applyBorder="1" applyAlignment="1">
      <alignment horizontal="left"/>
    </xf>
    <xf numFmtId="3" fontId="0" fillId="6" borderId="22" xfId="0" applyNumberFormat="1" applyFill="1" applyBorder="1" applyAlignment="1">
      <alignment horizontal="center"/>
    </xf>
    <xf numFmtId="0" fontId="3" fillId="2" borderId="0" xfId="0" quotePrefix="1" applyFont="1" applyFill="1" applyAlignment="1">
      <alignment horizontal="left"/>
    </xf>
    <xf numFmtId="4" fontId="4" fillId="6" borderId="0" xfId="0" applyNumberFormat="1" applyFont="1" applyFill="1" applyAlignment="1">
      <alignment horizontal="center"/>
    </xf>
    <xf numFmtId="3" fontId="15" fillId="6" borderId="0" xfId="36" applyNumberFormat="1" applyFill="1" applyAlignment="1">
      <alignment horizontal="center"/>
    </xf>
    <xf numFmtId="3" fontId="15" fillId="6" borderId="18" xfId="36" applyNumberFormat="1" applyFill="1" applyBorder="1" applyAlignment="1">
      <alignment horizontal="center"/>
    </xf>
    <xf numFmtId="0" fontId="3" fillId="2" borderId="2" xfId="0" quotePrefix="1" applyFont="1" applyFill="1" applyBorder="1" applyAlignment="1">
      <alignment horizontal="left"/>
    </xf>
    <xf numFmtId="3" fontId="32" fillId="6" borderId="2" xfId="0" applyNumberFormat="1" applyFont="1" applyFill="1" applyBorder="1" applyAlignment="1">
      <alignment horizontal="center"/>
    </xf>
    <xf numFmtId="3" fontId="32" fillId="6" borderId="14" xfId="0" applyNumberFormat="1" applyFont="1" applyFill="1" applyBorder="1" applyAlignment="1">
      <alignment horizontal="center"/>
    </xf>
    <xf numFmtId="3" fontId="32" fillId="6" borderId="0" xfId="0" applyNumberFormat="1" applyFont="1" applyFill="1" applyAlignment="1">
      <alignment horizontal="center"/>
    </xf>
    <xf numFmtId="3" fontId="32" fillId="6" borderId="19" xfId="0" applyNumberFormat="1" applyFont="1" applyFill="1" applyBorder="1" applyAlignment="1">
      <alignment horizontal="center"/>
    </xf>
    <xf numFmtId="3" fontId="32" fillId="6" borderId="16" xfId="0" applyNumberFormat="1" applyFont="1" applyFill="1" applyBorder="1" applyAlignment="1">
      <alignment horizontal="center"/>
    </xf>
    <xf numFmtId="4" fontId="32" fillId="6" borderId="10" xfId="0" applyNumberFormat="1" applyFont="1" applyFill="1" applyBorder="1" applyAlignment="1">
      <alignment horizontal="center"/>
    </xf>
    <xf numFmtId="3" fontId="4" fillId="6" borderId="2" xfId="0" applyNumberFormat="1" applyFont="1" applyFill="1" applyBorder="1" applyAlignment="1">
      <alignment horizontal="center"/>
    </xf>
    <xf numFmtId="4" fontId="4" fillId="6" borderId="10" xfId="0" applyNumberFormat="1" applyFont="1" applyFill="1" applyBorder="1" applyAlignment="1">
      <alignment horizontal="center"/>
    </xf>
    <xf numFmtId="3" fontId="1" fillId="6" borderId="0" xfId="36" applyNumberFormat="1" applyFont="1" applyFill="1" applyAlignment="1">
      <alignment horizontal="center"/>
    </xf>
    <xf numFmtId="3" fontId="1" fillId="6" borderId="18" xfId="36" applyNumberFormat="1" applyFont="1" applyFill="1" applyBorder="1" applyAlignment="1">
      <alignment horizontal="center"/>
    </xf>
    <xf numFmtId="170" fontId="1" fillId="6" borderId="0" xfId="34" applyNumberFormat="1" applyFont="1" applyFill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3" fontId="2" fillId="6" borderId="0" xfId="0" applyNumberFormat="1" applyFont="1" applyFill="1" applyAlignment="1">
      <alignment horizontal="center"/>
    </xf>
    <xf numFmtId="4" fontId="2" fillId="6" borderId="10" xfId="0" applyNumberFormat="1" applyFont="1" applyFill="1" applyBorder="1" applyAlignment="1">
      <alignment horizontal="center"/>
    </xf>
    <xf numFmtId="165" fontId="2" fillId="6" borderId="2" xfId="33" applyFont="1" applyFill="1" applyBorder="1" applyAlignment="1">
      <alignment horizontal="center"/>
    </xf>
    <xf numFmtId="0" fontId="2" fillId="3" borderId="0" xfId="0" applyFont="1" applyFill="1"/>
    <xf numFmtId="4" fontId="2" fillId="6" borderId="24" xfId="0" applyNumberFormat="1" applyFont="1" applyFill="1" applyBorder="1" applyAlignment="1">
      <alignment horizontal="center"/>
    </xf>
    <xf numFmtId="0" fontId="2" fillId="3" borderId="0" xfId="0" quotePrefix="1" applyFont="1" applyFill="1" applyAlignment="1">
      <alignment horizontal="left"/>
    </xf>
    <xf numFmtId="3" fontId="2" fillId="6" borderId="0" xfId="0" quotePrefix="1" applyNumberFormat="1" applyFont="1" applyFill="1" applyAlignment="1">
      <alignment horizontal="center"/>
    </xf>
    <xf numFmtId="170" fontId="1" fillId="6" borderId="0" xfId="34" applyNumberFormat="1" applyFont="1" applyFill="1" applyBorder="1" applyAlignment="1">
      <alignment horizontal="center"/>
    </xf>
    <xf numFmtId="41" fontId="0" fillId="6" borderId="0" xfId="46" applyFont="1" applyFill="1" applyAlignment="1">
      <alignment horizontal="center"/>
    </xf>
    <xf numFmtId="41" fontId="0" fillId="6" borderId="10" xfId="46" applyFont="1" applyFill="1" applyBorder="1" applyAlignment="1">
      <alignment horizontal="center"/>
    </xf>
    <xf numFmtId="41" fontId="4" fillId="6" borderId="12" xfId="46" applyFont="1" applyFill="1" applyBorder="1" applyAlignment="1">
      <alignment horizontal="center"/>
    </xf>
    <xf numFmtId="41" fontId="4" fillId="6" borderId="13" xfId="46" applyFont="1" applyFill="1" applyBorder="1" applyAlignment="1">
      <alignment horizontal="center"/>
    </xf>
    <xf numFmtId="168" fontId="4" fillId="6" borderId="8" xfId="0" applyNumberFormat="1" applyFont="1" applyFill="1" applyBorder="1" applyAlignment="1">
      <alignment horizontal="center"/>
    </xf>
    <xf numFmtId="3" fontId="37" fillId="6" borderId="0" xfId="0" applyNumberFormat="1" applyFont="1" applyFill="1" applyAlignment="1">
      <alignment horizontal="center"/>
    </xf>
    <xf numFmtId="166" fontId="37" fillId="6" borderId="10" xfId="0" applyNumberFormat="1" applyFont="1" applyFill="1" applyBorder="1" applyAlignment="1">
      <alignment horizontal="center"/>
    </xf>
    <xf numFmtId="3" fontId="37" fillId="6" borderId="2" xfId="0" applyNumberFormat="1" applyFont="1" applyFill="1" applyBorder="1" applyAlignment="1">
      <alignment horizontal="center"/>
    </xf>
    <xf numFmtId="168" fontId="38" fillId="6" borderId="12" xfId="0" applyNumberFormat="1" applyFont="1" applyFill="1" applyBorder="1" applyAlignment="1">
      <alignment horizontal="center"/>
    </xf>
    <xf numFmtId="3" fontId="38" fillId="6" borderId="12" xfId="0" applyNumberFormat="1" applyFont="1" applyFill="1" applyBorder="1" applyAlignment="1">
      <alignment horizontal="center"/>
    </xf>
    <xf numFmtId="4" fontId="38" fillId="6" borderId="13" xfId="0" applyNumberFormat="1" applyFont="1" applyFill="1" applyBorder="1" applyAlignment="1">
      <alignment horizontal="center"/>
    </xf>
    <xf numFmtId="3" fontId="37" fillId="6" borderId="10" xfId="0" applyNumberFormat="1" applyFont="1" applyFill="1" applyBorder="1" applyAlignment="1">
      <alignment horizontal="center"/>
    </xf>
    <xf numFmtId="3" fontId="38" fillId="6" borderId="13" xfId="0" applyNumberFormat="1" applyFont="1" applyFill="1" applyBorder="1" applyAlignment="1">
      <alignment horizontal="center"/>
    </xf>
    <xf numFmtId="41" fontId="37" fillId="6" borderId="0" xfId="46" applyFont="1" applyFill="1" applyAlignment="1">
      <alignment horizontal="center"/>
    </xf>
    <xf numFmtId="41" fontId="37" fillId="6" borderId="10" xfId="46" applyFont="1" applyFill="1" applyBorder="1" applyAlignment="1">
      <alignment horizontal="center"/>
    </xf>
    <xf numFmtId="41" fontId="37" fillId="6" borderId="2" xfId="46" applyFont="1" applyFill="1" applyBorder="1" applyAlignment="1">
      <alignment horizontal="center"/>
    </xf>
    <xf numFmtId="41" fontId="38" fillId="6" borderId="12" xfId="46" applyFont="1" applyFill="1" applyBorder="1" applyAlignment="1">
      <alignment horizontal="center"/>
    </xf>
    <xf numFmtId="41" fontId="38" fillId="6" borderId="13" xfId="46" applyFont="1" applyFill="1" applyBorder="1" applyAlignment="1">
      <alignment horizontal="center"/>
    </xf>
    <xf numFmtId="3" fontId="4" fillId="5" borderId="1" xfId="0" quotePrefix="1" applyNumberFormat="1" applyFont="1" applyFill="1" applyBorder="1" applyAlignment="1">
      <alignment horizontal="center"/>
    </xf>
    <xf numFmtId="3" fontId="4" fillId="5" borderId="7" xfId="0" applyNumberFormat="1" applyFont="1" applyFill="1" applyBorder="1" applyAlignment="1">
      <alignment horizontal="center"/>
    </xf>
    <xf numFmtId="3" fontId="4" fillId="5" borderId="9" xfId="0" applyNumberFormat="1" applyFont="1" applyFill="1" applyBorder="1" applyAlignment="1">
      <alignment horizontal="center"/>
    </xf>
    <xf numFmtId="0" fontId="10" fillId="3" borderId="0" xfId="0" quotePrefix="1" applyFont="1" applyFill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10" fillId="3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4" fillId="3" borderId="1" xfId="0" applyFont="1" applyFill="1" applyBorder="1" applyAlignment="1">
      <alignment vertical="top" wrapText="1"/>
    </xf>
    <xf numFmtId="0" fontId="34" fillId="0" borderId="7" xfId="0" applyFont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34" fillId="0" borderId="0" xfId="0" applyFont="1" applyAlignment="1">
      <alignment vertical="top" wrapText="1"/>
    </xf>
    <xf numFmtId="3" fontId="4" fillId="5" borderId="7" xfId="0" quotePrefix="1" applyNumberFormat="1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 wrapText="1"/>
    </xf>
    <xf numFmtId="0" fontId="36" fillId="0" borderId="0" xfId="0" applyFont="1" applyAlignment="1">
      <alignment horizontal="left" vertical="top" wrapText="1"/>
    </xf>
    <xf numFmtId="3" fontId="4" fillId="6" borderId="0" xfId="0" applyNumberFormat="1" applyFont="1" applyFill="1" applyBorder="1" applyAlignment="1">
      <alignment horizontal="center"/>
    </xf>
    <xf numFmtId="0" fontId="3" fillId="2" borderId="0" xfId="0" quotePrefix="1" applyFont="1" applyFill="1" applyBorder="1" applyAlignment="1">
      <alignment horizontal="left"/>
    </xf>
    <xf numFmtId="4" fontId="4" fillId="6" borderId="0" xfId="0" applyNumberFormat="1" applyFont="1" applyFill="1" applyBorder="1" applyAlignment="1">
      <alignment horizontal="center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Millares" xfId="33" builtinId="3"/>
    <cellStyle name="Millares [0]" xfId="46" builtinId="6"/>
    <cellStyle name="Millares 2" xfId="34" xr:uid="{00000000-0005-0000-0000-000021000000}"/>
    <cellStyle name="Neutral" xfId="35" builtinId="28" customBuiltin="1"/>
    <cellStyle name="Normal" xfId="0" builtinId="0"/>
    <cellStyle name="Normal 2" xfId="36" xr:uid="{00000000-0005-0000-0000-000024000000}"/>
    <cellStyle name="Notas 2" xfId="37" xr:uid="{00000000-0005-0000-0000-000025000000}"/>
    <cellStyle name="Porcentaje 2" xfId="38" xr:uid="{00000000-0005-0000-0000-000026000000}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9" defaultPivotStyle="PivotStyleLight16">
    <tableStyle name="Invisible" pivot="0" table="0" count="0" xr9:uid="{61D7712E-F97E-444E-89E5-30E81CF53175}"/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0.vml.rels><?xml version="1.0" encoding="UTF-8" standalone="yes"?>
<Relationships xmlns="http://schemas.openxmlformats.org/package/2006/relationships"><Relationship Id="rId8" Type="http://schemas.openxmlformats.org/officeDocument/2006/relationships/image" Target="../media/image128.emf"/><Relationship Id="rId13" Type="http://schemas.openxmlformats.org/officeDocument/2006/relationships/image" Target="../media/image133.emf"/><Relationship Id="rId18" Type="http://schemas.openxmlformats.org/officeDocument/2006/relationships/image" Target="../media/image138.emf"/><Relationship Id="rId3" Type="http://schemas.openxmlformats.org/officeDocument/2006/relationships/image" Target="../media/image123.emf"/><Relationship Id="rId7" Type="http://schemas.openxmlformats.org/officeDocument/2006/relationships/image" Target="../media/image127.emf"/><Relationship Id="rId12" Type="http://schemas.openxmlformats.org/officeDocument/2006/relationships/image" Target="../media/image132.emf"/><Relationship Id="rId17" Type="http://schemas.openxmlformats.org/officeDocument/2006/relationships/image" Target="../media/image137.emf"/><Relationship Id="rId2" Type="http://schemas.openxmlformats.org/officeDocument/2006/relationships/image" Target="../media/image122.emf"/><Relationship Id="rId16" Type="http://schemas.openxmlformats.org/officeDocument/2006/relationships/image" Target="../media/image136.emf"/><Relationship Id="rId1" Type="http://schemas.openxmlformats.org/officeDocument/2006/relationships/image" Target="../media/image121.emf"/><Relationship Id="rId6" Type="http://schemas.openxmlformats.org/officeDocument/2006/relationships/image" Target="../media/image126.emf"/><Relationship Id="rId11" Type="http://schemas.openxmlformats.org/officeDocument/2006/relationships/image" Target="../media/image131.emf"/><Relationship Id="rId5" Type="http://schemas.openxmlformats.org/officeDocument/2006/relationships/image" Target="../media/image125.emf"/><Relationship Id="rId15" Type="http://schemas.openxmlformats.org/officeDocument/2006/relationships/image" Target="../media/image135.emf"/><Relationship Id="rId10" Type="http://schemas.openxmlformats.org/officeDocument/2006/relationships/image" Target="../media/image130.emf"/><Relationship Id="rId4" Type="http://schemas.openxmlformats.org/officeDocument/2006/relationships/image" Target="../media/image124.emf"/><Relationship Id="rId9" Type="http://schemas.openxmlformats.org/officeDocument/2006/relationships/image" Target="../media/image129.emf"/><Relationship Id="rId14" Type="http://schemas.openxmlformats.org/officeDocument/2006/relationships/image" Target="../media/image134.emf"/></Relationships>
</file>

<file path=xl/drawings/_rels/vmlDrawing1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46.emf"/><Relationship Id="rId13" Type="http://schemas.openxmlformats.org/officeDocument/2006/relationships/image" Target="../media/image151.emf"/><Relationship Id="rId3" Type="http://schemas.openxmlformats.org/officeDocument/2006/relationships/image" Target="../media/image141.emf"/><Relationship Id="rId7" Type="http://schemas.openxmlformats.org/officeDocument/2006/relationships/image" Target="../media/image145.emf"/><Relationship Id="rId12" Type="http://schemas.openxmlformats.org/officeDocument/2006/relationships/image" Target="../media/image150.emf"/><Relationship Id="rId2" Type="http://schemas.openxmlformats.org/officeDocument/2006/relationships/image" Target="../media/image140.emf"/><Relationship Id="rId1" Type="http://schemas.openxmlformats.org/officeDocument/2006/relationships/image" Target="../media/image139.emf"/><Relationship Id="rId6" Type="http://schemas.openxmlformats.org/officeDocument/2006/relationships/image" Target="../media/image144.emf"/><Relationship Id="rId11" Type="http://schemas.openxmlformats.org/officeDocument/2006/relationships/image" Target="../media/image149.emf"/><Relationship Id="rId5" Type="http://schemas.openxmlformats.org/officeDocument/2006/relationships/image" Target="../media/image143.emf"/><Relationship Id="rId10" Type="http://schemas.openxmlformats.org/officeDocument/2006/relationships/image" Target="../media/image148.emf"/><Relationship Id="rId4" Type="http://schemas.openxmlformats.org/officeDocument/2006/relationships/image" Target="../media/image142.emf"/><Relationship Id="rId9" Type="http://schemas.openxmlformats.org/officeDocument/2006/relationships/image" Target="../media/image147.emf"/><Relationship Id="rId14" Type="http://schemas.openxmlformats.org/officeDocument/2006/relationships/image" Target="../media/image15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7" Type="http://schemas.openxmlformats.org/officeDocument/2006/relationships/image" Target="../media/image24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6" Type="http://schemas.openxmlformats.org/officeDocument/2006/relationships/image" Target="../media/image23.emf"/><Relationship Id="rId5" Type="http://schemas.openxmlformats.org/officeDocument/2006/relationships/image" Target="../media/image22.emf"/><Relationship Id="rId4" Type="http://schemas.openxmlformats.org/officeDocument/2006/relationships/image" Target="../media/image21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32.emf"/><Relationship Id="rId13" Type="http://schemas.openxmlformats.org/officeDocument/2006/relationships/image" Target="../media/image37.emf"/><Relationship Id="rId18" Type="http://schemas.openxmlformats.org/officeDocument/2006/relationships/image" Target="../media/image42.emf"/><Relationship Id="rId3" Type="http://schemas.openxmlformats.org/officeDocument/2006/relationships/image" Target="../media/image27.emf"/><Relationship Id="rId7" Type="http://schemas.openxmlformats.org/officeDocument/2006/relationships/image" Target="../media/image31.emf"/><Relationship Id="rId12" Type="http://schemas.openxmlformats.org/officeDocument/2006/relationships/image" Target="../media/image36.emf"/><Relationship Id="rId17" Type="http://schemas.openxmlformats.org/officeDocument/2006/relationships/image" Target="../media/image41.emf"/><Relationship Id="rId2" Type="http://schemas.openxmlformats.org/officeDocument/2006/relationships/image" Target="../media/image26.emf"/><Relationship Id="rId16" Type="http://schemas.openxmlformats.org/officeDocument/2006/relationships/image" Target="../media/image40.emf"/><Relationship Id="rId1" Type="http://schemas.openxmlformats.org/officeDocument/2006/relationships/image" Target="../media/image25.emf"/><Relationship Id="rId6" Type="http://schemas.openxmlformats.org/officeDocument/2006/relationships/image" Target="../media/image30.emf"/><Relationship Id="rId11" Type="http://schemas.openxmlformats.org/officeDocument/2006/relationships/image" Target="../media/image35.emf"/><Relationship Id="rId5" Type="http://schemas.openxmlformats.org/officeDocument/2006/relationships/image" Target="../media/image29.emf"/><Relationship Id="rId15" Type="http://schemas.openxmlformats.org/officeDocument/2006/relationships/image" Target="../media/image39.emf"/><Relationship Id="rId10" Type="http://schemas.openxmlformats.org/officeDocument/2006/relationships/image" Target="../media/image34.emf"/><Relationship Id="rId4" Type="http://schemas.openxmlformats.org/officeDocument/2006/relationships/image" Target="../media/image28.emf"/><Relationship Id="rId9" Type="http://schemas.openxmlformats.org/officeDocument/2006/relationships/image" Target="../media/image33.emf"/><Relationship Id="rId14" Type="http://schemas.openxmlformats.org/officeDocument/2006/relationships/image" Target="../media/image38.emf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50.emf"/><Relationship Id="rId13" Type="http://schemas.openxmlformats.org/officeDocument/2006/relationships/image" Target="../media/image55.emf"/><Relationship Id="rId18" Type="http://schemas.openxmlformats.org/officeDocument/2006/relationships/image" Target="../media/image60.emf"/><Relationship Id="rId3" Type="http://schemas.openxmlformats.org/officeDocument/2006/relationships/image" Target="../media/image45.emf"/><Relationship Id="rId7" Type="http://schemas.openxmlformats.org/officeDocument/2006/relationships/image" Target="../media/image49.emf"/><Relationship Id="rId12" Type="http://schemas.openxmlformats.org/officeDocument/2006/relationships/image" Target="../media/image54.emf"/><Relationship Id="rId17" Type="http://schemas.openxmlformats.org/officeDocument/2006/relationships/image" Target="../media/image59.emf"/><Relationship Id="rId2" Type="http://schemas.openxmlformats.org/officeDocument/2006/relationships/image" Target="../media/image44.emf"/><Relationship Id="rId16" Type="http://schemas.openxmlformats.org/officeDocument/2006/relationships/image" Target="../media/image58.emf"/><Relationship Id="rId1" Type="http://schemas.openxmlformats.org/officeDocument/2006/relationships/image" Target="../media/image43.emf"/><Relationship Id="rId6" Type="http://schemas.openxmlformats.org/officeDocument/2006/relationships/image" Target="../media/image48.emf"/><Relationship Id="rId11" Type="http://schemas.openxmlformats.org/officeDocument/2006/relationships/image" Target="../media/image53.emf"/><Relationship Id="rId5" Type="http://schemas.openxmlformats.org/officeDocument/2006/relationships/image" Target="../media/image47.emf"/><Relationship Id="rId15" Type="http://schemas.openxmlformats.org/officeDocument/2006/relationships/image" Target="../media/image57.emf"/><Relationship Id="rId10" Type="http://schemas.openxmlformats.org/officeDocument/2006/relationships/image" Target="../media/image52.emf"/><Relationship Id="rId4" Type="http://schemas.openxmlformats.org/officeDocument/2006/relationships/image" Target="../media/image46.emf"/><Relationship Id="rId9" Type="http://schemas.openxmlformats.org/officeDocument/2006/relationships/image" Target="../media/image51.emf"/><Relationship Id="rId14" Type="http://schemas.openxmlformats.org/officeDocument/2006/relationships/image" Target="../media/image56.emf"/></Relationships>
</file>

<file path=xl/drawings/_rels/vmlDrawing5.vml.rels><?xml version="1.0" encoding="UTF-8" standalone="yes"?>
<Relationships xmlns="http://schemas.openxmlformats.org/package/2006/relationships"><Relationship Id="rId8" Type="http://schemas.openxmlformats.org/officeDocument/2006/relationships/image" Target="../media/image68.emf"/><Relationship Id="rId13" Type="http://schemas.openxmlformats.org/officeDocument/2006/relationships/image" Target="../media/image73.emf"/><Relationship Id="rId18" Type="http://schemas.openxmlformats.org/officeDocument/2006/relationships/image" Target="../media/image78.emf"/><Relationship Id="rId3" Type="http://schemas.openxmlformats.org/officeDocument/2006/relationships/image" Target="../media/image63.emf"/><Relationship Id="rId7" Type="http://schemas.openxmlformats.org/officeDocument/2006/relationships/image" Target="../media/image67.emf"/><Relationship Id="rId12" Type="http://schemas.openxmlformats.org/officeDocument/2006/relationships/image" Target="../media/image72.emf"/><Relationship Id="rId17" Type="http://schemas.openxmlformats.org/officeDocument/2006/relationships/image" Target="../media/image77.emf"/><Relationship Id="rId2" Type="http://schemas.openxmlformats.org/officeDocument/2006/relationships/image" Target="../media/image62.emf"/><Relationship Id="rId16" Type="http://schemas.openxmlformats.org/officeDocument/2006/relationships/image" Target="../media/image76.emf"/><Relationship Id="rId1" Type="http://schemas.openxmlformats.org/officeDocument/2006/relationships/image" Target="../media/image61.emf"/><Relationship Id="rId6" Type="http://schemas.openxmlformats.org/officeDocument/2006/relationships/image" Target="../media/image66.emf"/><Relationship Id="rId11" Type="http://schemas.openxmlformats.org/officeDocument/2006/relationships/image" Target="../media/image71.emf"/><Relationship Id="rId5" Type="http://schemas.openxmlformats.org/officeDocument/2006/relationships/image" Target="../media/image65.emf"/><Relationship Id="rId15" Type="http://schemas.openxmlformats.org/officeDocument/2006/relationships/image" Target="../media/image75.emf"/><Relationship Id="rId10" Type="http://schemas.openxmlformats.org/officeDocument/2006/relationships/image" Target="../media/image70.emf"/><Relationship Id="rId4" Type="http://schemas.openxmlformats.org/officeDocument/2006/relationships/image" Target="../media/image64.emf"/><Relationship Id="rId9" Type="http://schemas.openxmlformats.org/officeDocument/2006/relationships/image" Target="../media/image69.emf"/><Relationship Id="rId14" Type="http://schemas.openxmlformats.org/officeDocument/2006/relationships/image" Target="../media/image74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81.emf"/><Relationship Id="rId2" Type="http://schemas.openxmlformats.org/officeDocument/2006/relationships/image" Target="../media/image80.emf"/><Relationship Id="rId1" Type="http://schemas.openxmlformats.org/officeDocument/2006/relationships/image" Target="../media/image79.emf"/><Relationship Id="rId5" Type="http://schemas.openxmlformats.org/officeDocument/2006/relationships/image" Target="../media/image83.emf"/><Relationship Id="rId4" Type="http://schemas.openxmlformats.org/officeDocument/2006/relationships/image" Target="../media/image82.emf"/></Relationships>
</file>

<file path=xl/drawings/_rels/vmlDrawing7.vml.rels><?xml version="1.0" encoding="UTF-8" standalone="yes"?>
<Relationships xmlns="http://schemas.openxmlformats.org/package/2006/relationships"><Relationship Id="rId8" Type="http://schemas.openxmlformats.org/officeDocument/2006/relationships/image" Target="../media/image91.emf"/><Relationship Id="rId3" Type="http://schemas.openxmlformats.org/officeDocument/2006/relationships/image" Target="../media/image86.emf"/><Relationship Id="rId7" Type="http://schemas.openxmlformats.org/officeDocument/2006/relationships/image" Target="../media/image90.emf"/><Relationship Id="rId2" Type="http://schemas.openxmlformats.org/officeDocument/2006/relationships/image" Target="../media/image85.emf"/><Relationship Id="rId1" Type="http://schemas.openxmlformats.org/officeDocument/2006/relationships/image" Target="../media/image84.emf"/><Relationship Id="rId6" Type="http://schemas.openxmlformats.org/officeDocument/2006/relationships/image" Target="../media/image89.emf"/><Relationship Id="rId5" Type="http://schemas.openxmlformats.org/officeDocument/2006/relationships/image" Target="../media/image88.emf"/><Relationship Id="rId4" Type="http://schemas.openxmlformats.org/officeDocument/2006/relationships/image" Target="../media/image87.emf"/></Relationships>
</file>

<file path=xl/drawings/_rels/vmlDrawing8.vml.rels><?xml version="1.0" encoding="UTF-8" standalone="yes"?>
<Relationships xmlns="http://schemas.openxmlformats.org/package/2006/relationships"><Relationship Id="rId8" Type="http://schemas.openxmlformats.org/officeDocument/2006/relationships/image" Target="../media/image99.emf"/><Relationship Id="rId13" Type="http://schemas.openxmlformats.org/officeDocument/2006/relationships/image" Target="../media/image104.emf"/><Relationship Id="rId18" Type="http://schemas.openxmlformats.org/officeDocument/2006/relationships/image" Target="../media/image109.emf"/><Relationship Id="rId3" Type="http://schemas.openxmlformats.org/officeDocument/2006/relationships/image" Target="../media/image94.emf"/><Relationship Id="rId7" Type="http://schemas.openxmlformats.org/officeDocument/2006/relationships/image" Target="../media/image98.emf"/><Relationship Id="rId12" Type="http://schemas.openxmlformats.org/officeDocument/2006/relationships/image" Target="../media/image103.emf"/><Relationship Id="rId17" Type="http://schemas.openxmlformats.org/officeDocument/2006/relationships/image" Target="../media/image108.emf"/><Relationship Id="rId2" Type="http://schemas.openxmlformats.org/officeDocument/2006/relationships/image" Target="../media/image93.emf"/><Relationship Id="rId16" Type="http://schemas.openxmlformats.org/officeDocument/2006/relationships/image" Target="../media/image107.emf"/><Relationship Id="rId1" Type="http://schemas.openxmlformats.org/officeDocument/2006/relationships/image" Target="../media/image92.emf"/><Relationship Id="rId6" Type="http://schemas.openxmlformats.org/officeDocument/2006/relationships/image" Target="../media/image97.emf"/><Relationship Id="rId11" Type="http://schemas.openxmlformats.org/officeDocument/2006/relationships/image" Target="../media/image102.emf"/><Relationship Id="rId5" Type="http://schemas.openxmlformats.org/officeDocument/2006/relationships/image" Target="../media/image96.emf"/><Relationship Id="rId15" Type="http://schemas.openxmlformats.org/officeDocument/2006/relationships/image" Target="../media/image106.emf"/><Relationship Id="rId10" Type="http://schemas.openxmlformats.org/officeDocument/2006/relationships/image" Target="../media/image101.emf"/><Relationship Id="rId4" Type="http://schemas.openxmlformats.org/officeDocument/2006/relationships/image" Target="../media/image95.emf"/><Relationship Id="rId9" Type="http://schemas.openxmlformats.org/officeDocument/2006/relationships/image" Target="../media/image100.emf"/><Relationship Id="rId14" Type="http://schemas.openxmlformats.org/officeDocument/2006/relationships/image" Target="../media/image105.emf"/></Relationships>
</file>

<file path=xl/drawings/_rels/vmlDrawing9.vml.rels><?xml version="1.0" encoding="UTF-8" standalone="yes"?>
<Relationships xmlns="http://schemas.openxmlformats.org/package/2006/relationships"><Relationship Id="rId8" Type="http://schemas.openxmlformats.org/officeDocument/2006/relationships/image" Target="../media/image117.emf"/><Relationship Id="rId3" Type="http://schemas.openxmlformats.org/officeDocument/2006/relationships/image" Target="../media/image112.emf"/><Relationship Id="rId7" Type="http://schemas.openxmlformats.org/officeDocument/2006/relationships/image" Target="../media/image116.emf"/><Relationship Id="rId2" Type="http://schemas.openxmlformats.org/officeDocument/2006/relationships/image" Target="../media/image111.emf"/><Relationship Id="rId1" Type="http://schemas.openxmlformats.org/officeDocument/2006/relationships/image" Target="../media/image110.emf"/><Relationship Id="rId6" Type="http://schemas.openxmlformats.org/officeDocument/2006/relationships/image" Target="../media/image115.emf"/><Relationship Id="rId11" Type="http://schemas.openxmlformats.org/officeDocument/2006/relationships/image" Target="../media/image120.emf"/><Relationship Id="rId5" Type="http://schemas.openxmlformats.org/officeDocument/2006/relationships/image" Target="../media/image114.emf"/><Relationship Id="rId10" Type="http://schemas.openxmlformats.org/officeDocument/2006/relationships/image" Target="../media/image119.emf"/><Relationship Id="rId4" Type="http://schemas.openxmlformats.org/officeDocument/2006/relationships/image" Target="../media/image113.emf"/><Relationship Id="rId9" Type="http://schemas.openxmlformats.org/officeDocument/2006/relationships/image" Target="../media/image11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23</xdr:row>
          <xdr:rowOff>142875</xdr:rowOff>
        </xdr:from>
        <xdr:to>
          <xdr:col>14</xdr:col>
          <xdr:colOff>47625</xdr:colOff>
          <xdr:row>28</xdr:row>
          <xdr:rowOff>19050</xdr:rowOff>
        </xdr:to>
        <xdr:sp macro="" textlink="">
          <xdr:nvSpPr>
            <xdr:cNvPr id="12293" name="Object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10</xdr:row>
          <xdr:rowOff>142875</xdr:rowOff>
        </xdr:from>
        <xdr:to>
          <xdr:col>14</xdr:col>
          <xdr:colOff>38100</xdr:colOff>
          <xdr:row>15</xdr:row>
          <xdr:rowOff>19050</xdr:rowOff>
        </xdr:to>
        <xdr:sp macro="" textlink="">
          <xdr:nvSpPr>
            <xdr:cNvPr id="12296" name="Object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9525</xdr:colOff>
          <xdr:row>41</xdr:row>
          <xdr:rowOff>38100</xdr:rowOff>
        </xdr:to>
        <xdr:sp macro="" textlink="">
          <xdr:nvSpPr>
            <xdr:cNvPr id="12300" name="Object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49</xdr:row>
          <xdr:rowOff>0</xdr:rowOff>
        </xdr:from>
        <xdr:to>
          <xdr:col>14</xdr:col>
          <xdr:colOff>9525</xdr:colOff>
          <xdr:row>53</xdr:row>
          <xdr:rowOff>38100</xdr:rowOff>
        </xdr:to>
        <xdr:sp macro="" textlink="">
          <xdr:nvSpPr>
            <xdr:cNvPr id="12312" name="Object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0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62</xdr:row>
          <xdr:rowOff>0</xdr:rowOff>
        </xdr:from>
        <xdr:to>
          <xdr:col>14</xdr:col>
          <xdr:colOff>142875</xdr:colOff>
          <xdr:row>65</xdr:row>
          <xdr:rowOff>104775</xdr:rowOff>
        </xdr:to>
        <xdr:sp macro="" textlink="">
          <xdr:nvSpPr>
            <xdr:cNvPr id="12316" name="Object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0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75</xdr:row>
          <xdr:rowOff>0</xdr:rowOff>
        </xdr:from>
        <xdr:to>
          <xdr:col>14</xdr:col>
          <xdr:colOff>9525</xdr:colOff>
          <xdr:row>79</xdr:row>
          <xdr:rowOff>66675</xdr:rowOff>
        </xdr:to>
        <xdr:sp macro="" textlink="">
          <xdr:nvSpPr>
            <xdr:cNvPr id="12319" name="Object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0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88</xdr:row>
          <xdr:rowOff>0</xdr:rowOff>
        </xdr:from>
        <xdr:to>
          <xdr:col>14</xdr:col>
          <xdr:colOff>9525</xdr:colOff>
          <xdr:row>92</xdr:row>
          <xdr:rowOff>38100</xdr:rowOff>
        </xdr:to>
        <xdr:sp macro="" textlink="">
          <xdr:nvSpPr>
            <xdr:cNvPr id="12321" name="Object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0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101</xdr:row>
          <xdr:rowOff>0</xdr:rowOff>
        </xdr:from>
        <xdr:to>
          <xdr:col>14</xdr:col>
          <xdr:colOff>9525</xdr:colOff>
          <xdr:row>105</xdr:row>
          <xdr:rowOff>66675</xdr:rowOff>
        </xdr:to>
        <xdr:sp macro="" textlink="">
          <xdr:nvSpPr>
            <xdr:cNvPr id="12327" name="Object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0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114</xdr:row>
          <xdr:rowOff>0</xdr:rowOff>
        </xdr:from>
        <xdr:to>
          <xdr:col>14</xdr:col>
          <xdr:colOff>9525</xdr:colOff>
          <xdr:row>118</xdr:row>
          <xdr:rowOff>66675</xdr:rowOff>
        </xdr:to>
        <xdr:sp macro="" textlink="">
          <xdr:nvSpPr>
            <xdr:cNvPr id="12329" name="Object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0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127</xdr:row>
          <xdr:rowOff>0</xdr:rowOff>
        </xdr:from>
        <xdr:to>
          <xdr:col>14</xdr:col>
          <xdr:colOff>9525</xdr:colOff>
          <xdr:row>131</xdr:row>
          <xdr:rowOff>38100</xdr:rowOff>
        </xdr:to>
        <xdr:sp macro="" textlink="">
          <xdr:nvSpPr>
            <xdr:cNvPr id="12331" name="Object 43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0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140</xdr:row>
          <xdr:rowOff>0</xdr:rowOff>
        </xdr:from>
        <xdr:to>
          <xdr:col>14</xdr:col>
          <xdr:colOff>9525</xdr:colOff>
          <xdr:row>144</xdr:row>
          <xdr:rowOff>38100</xdr:rowOff>
        </xdr:to>
        <xdr:sp macro="" textlink="">
          <xdr:nvSpPr>
            <xdr:cNvPr id="12333" name="Object 45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0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153</xdr:row>
          <xdr:rowOff>0</xdr:rowOff>
        </xdr:from>
        <xdr:to>
          <xdr:col>14</xdr:col>
          <xdr:colOff>9525</xdr:colOff>
          <xdr:row>157</xdr:row>
          <xdr:rowOff>38100</xdr:rowOff>
        </xdr:to>
        <xdr:sp macro="" textlink="">
          <xdr:nvSpPr>
            <xdr:cNvPr id="12335" name="Object 47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0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166</xdr:row>
          <xdr:rowOff>0</xdr:rowOff>
        </xdr:from>
        <xdr:to>
          <xdr:col>14</xdr:col>
          <xdr:colOff>9525</xdr:colOff>
          <xdr:row>170</xdr:row>
          <xdr:rowOff>38100</xdr:rowOff>
        </xdr:to>
        <xdr:sp macro="" textlink="">
          <xdr:nvSpPr>
            <xdr:cNvPr id="12337" name="Object 49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0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180</xdr:row>
          <xdr:rowOff>0</xdr:rowOff>
        </xdr:from>
        <xdr:to>
          <xdr:col>14</xdr:col>
          <xdr:colOff>9525</xdr:colOff>
          <xdr:row>184</xdr:row>
          <xdr:rowOff>38100</xdr:rowOff>
        </xdr:to>
        <xdr:sp macro="" textlink="">
          <xdr:nvSpPr>
            <xdr:cNvPr id="12339" name="Object 51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0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193</xdr:row>
          <xdr:rowOff>0</xdr:rowOff>
        </xdr:from>
        <xdr:to>
          <xdr:col>14</xdr:col>
          <xdr:colOff>9525</xdr:colOff>
          <xdr:row>197</xdr:row>
          <xdr:rowOff>38100</xdr:rowOff>
        </xdr:to>
        <xdr:sp macro="" textlink="">
          <xdr:nvSpPr>
            <xdr:cNvPr id="12341" name="Object 53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0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206</xdr:row>
          <xdr:rowOff>0</xdr:rowOff>
        </xdr:from>
        <xdr:to>
          <xdr:col>14</xdr:col>
          <xdr:colOff>9525</xdr:colOff>
          <xdr:row>210</xdr:row>
          <xdr:rowOff>38100</xdr:rowOff>
        </xdr:to>
        <xdr:sp macro="" textlink="">
          <xdr:nvSpPr>
            <xdr:cNvPr id="12343" name="Object 55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0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219</xdr:row>
          <xdr:rowOff>0</xdr:rowOff>
        </xdr:from>
        <xdr:to>
          <xdr:col>14</xdr:col>
          <xdr:colOff>9525</xdr:colOff>
          <xdr:row>223</xdr:row>
          <xdr:rowOff>38100</xdr:rowOff>
        </xdr:to>
        <xdr:sp macro="" textlink="">
          <xdr:nvSpPr>
            <xdr:cNvPr id="12346" name="Object 58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0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952500</xdr:colOff>
          <xdr:row>6</xdr:row>
          <xdr:rowOff>76200</xdr:rowOff>
        </xdr:from>
        <xdr:to>
          <xdr:col>8</xdr:col>
          <xdr:colOff>19050</xdr:colOff>
          <xdr:row>10</xdr:row>
          <xdr:rowOff>114300</xdr:rowOff>
        </xdr:to>
        <xdr:sp macro="" textlink="">
          <xdr:nvSpPr>
            <xdr:cNvPr id="10243" name="Object 1027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9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933450</xdr:colOff>
          <xdr:row>19</xdr:row>
          <xdr:rowOff>104775</xdr:rowOff>
        </xdr:from>
        <xdr:to>
          <xdr:col>8</xdr:col>
          <xdr:colOff>0</xdr:colOff>
          <xdr:row>23</xdr:row>
          <xdr:rowOff>142875</xdr:rowOff>
        </xdr:to>
        <xdr:sp macro="" textlink="">
          <xdr:nvSpPr>
            <xdr:cNvPr id="10244" name="Object 1028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9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0</xdr:rowOff>
        </xdr:from>
        <xdr:to>
          <xdr:col>8</xdr:col>
          <xdr:colOff>38100</xdr:colOff>
          <xdr:row>36</xdr:row>
          <xdr:rowOff>38100</xdr:rowOff>
        </xdr:to>
        <xdr:sp macro="" textlink="">
          <xdr:nvSpPr>
            <xdr:cNvPr id="10247" name="Object 1031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9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45</xdr:row>
          <xdr:rowOff>0</xdr:rowOff>
        </xdr:from>
        <xdr:to>
          <xdr:col>8</xdr:col>
          <xdr:colOff>38100</xdr:colOff>
          <xdr:row>49</xdr:row>
          <xdr:rowOff>38100</xdr:rowOff>
        </xdr:to>
        <xdr:sp macro="" textlink="">
          <xdr:nvSpPr>
            <xdr:cNvPr id="10249" name="Object 1033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9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58</xdr:row>
          <xdr:rowOff>0</xdr:rowOff>
        </xdr:from>
        <xdr:to>
          <xdr:col>8</xdr:col>
          <xdr:colOff>171450</xdr:colOff>
          <xdr:row>61</xdr:row>
          <xdr:rowOff>104775</xdr:rowOff>
        </xdr:to>
        <xdr:sp macro="" textlink="">
          <xdr:nvSpPr>
            <xdr:cNvPr id="10253" name="Object 1037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9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71</xdr:row>
          <xdr:rowOff>0</xdr:rowOff>
        </xdr:from>
        <xdr:to>
          <xdr:col>8</xdr:col>
          <xdr:colOff>38100</xdr:colOff>
          <xdr:row>75</xdr:row>
          <xdr:rowOff>66675</xdr:rowOff>
        </xdr:to>
        <xdr:sp macro="" textlink="">
          <xdr:nvSpPr>
            <xdr:cNvPr id="10255" name="Object 1039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9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84</xdr:row>
          <xdr:rowOff>0</xdr:rowOff>
        </xdr:from>
        <xdr:to>
          <xdr:col>8</xdr:col>
          <xdr:colOff>38100</xdr:colOff>
          <xdr:row>88</xdr:row>
          <xdr:rowOff>66675</xdr:rowOff>
        </xdr:to>
        <xdr:sp macro="" textlink="">
          <xdr:nvSpPr>
            <xdr:cNvPr id="10257" name="Object 104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9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97</xdr:row>
          <xdr:rowOff>0</xdr:rowOff>
        </xdr:from>
        <xdr:to>
          <xdr:col>8</xdr:col>
          <xdr:colOff>38100</xdr:colOff>
          <xdr:row>101</xdr:row>
          <xdr:rowOff>66675</xdr:rowOff>
        </xdr:to>
        <xdr:sp macro="" textlink="">
          <xdr:nvSpPr>
            <xdr:cNvPr id="10259" name="Object 1043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9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0</xdr:rowOff>
        </xdr:from>
        <xdr:to>
          <xdr:col>8</xdr:col>
          <xdr:colOff>38100</xdr:colOff>
          <xdr:row>114</xdr:row>
          <xdr:rowOff>66675</xdr:rowOff>
        </xdr:to>
        <xdr:sp macro="" textlink="">
          <xdr:nvSpPr>
            <xdr:cNvPr id="10261" name="Object 1045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9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123</xdr:row>
          <xdr:rowOff>0</xdr:rowOff>
        </xdr:from>
        <xdr:to>
          <xdr:col>8</xdr:col>
          <xdr:colOff>38100</xdr:colOff>
          <xdr:row>127</xdr:row>
          <xdr:rowOff>38100</xdr:rowOff>
        </xdr:to>
        <xdr:sp macro="" textlink="">
          <xdr:nvSpPr>
            <xdr:cNvPr id="10263" name="Object 1047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9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136</xdr:row>
          <xdr:rowOff>0</xdr:rowOff>
        </xdr:from>
        <xdr:to>
          <xdr:col>8</xdr:col>
          <xdr:colOff>38100</xdr:colOff>
          <xdr:row>140</xdr:row>
          <xdr:rowOff>38100</xdr:rowOff>
        </xdr:to>
        <xdr:sp macro="" textlink="">
          <xdr:nvSpPr>
            <xdr:cNvPr id="10265" name="Object 1049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9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149</xdr:row>
          <xdr:rowOff>0</xdr:rowOff>
        </xdr:from>
        <xdr:to>
          <xdr:col>8</xdr:col>
          <xdr:colOff>38100</xdr:colOff>
          <xdr:row>153</xdr:row>
          <xdr:rowOff>38100</xdr:rowOff>
        </xdr:to>
        <xdr:sp macro="" textlink="">
          <xdr:nvSpPr>
            <xdr:cNvPr id="10266" name="Object 1050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9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162</xdr:row>
          <xdr:rowOff>0</xdr:rowOff>
        </xdr:from>
        <xdr:to>
          <xdr:col>8</xdr:col>
          <xdr:colOff>38100</xdr:colOff>
          <xdr:row>166</xdr:row>
          <xdr:rowOff>38100</xdr:rowOff>
        </xdr:to>
        <xdr:sp macro="" textlink="">
          <xdr:nvSpPr>
            <xdr:cNvPr id="10268" name="Object 1052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9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175</xdr:row>
          <xdr:rowOff>85725</xdr:rowOff>
        </xdr:from>
        <xdr:to>
          <xdr:col>8</xdr:col>
          <xdr:colOff>76200</xdr:colOff>
          <xdr:row>179</xdr:row>
          <xdr:rowOff>123825</xdr:rowOff>
        </xdr:to>
        <xdr:sp macro="" textlink="">
          <xdr:nvSpPr>
            <xdr:cNvPr id="10270" name="Object 1054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9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188</xdr:row>
          <xdr:rowOff>85725</xdr:rowOff>
        </xdr:from>
        <xdr:to>
          <xdr:col>8</xdr:col>
          <xdr:colOff>38100</xdr:colOff>
          <xdr:row>192</xdr:row>
          <xdr:rowOff>123825</xdr:rowOff>
        </xdr:to>
        <xdr:sp macro="" textlink="">
          <xdr:nvSpPr>
            <xdr:cNvPr id="10275" name="Object 1059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9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201</xdr:row>
          <xdr:rowOff>57150</xdr:rowOff>
        </xdr:from>
        <xdr:to>
          <xdr:col>8</xdr:col>
          <xdr:colOff>38100</xdr:colOff>
          <xdr:row>205</xdr:row>
          <xdr:rowOff>95250</xdr:rowOff>
        </xdr:to>
        <xdr:sp macro="" textlink="">
          <xdr:nvSpPr>
            <xdr:cNvPr id="10278" name="Object 1062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9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214</xdr:row>
          <xdr:rowOff>85725</xdr:rowOff>
        </xdr:from>
        <xdr:to>
          <xdr:col>8</xdr:col>
          <xdr:colOff>38100</xdr:colOff>
          <xdr:row>218</xdr:row>
          <xdr:rowOff>9525</xdr:rowOff>
        </xdr:to>
        <xdr:sp macro="" textlink="">
          <xdr:nvSpPr>
            <xdr:cNvPr id="10280" name="Object 1064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9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227</xdr:row>
          <xdr:rowOff>66675</xdr:rowOff>
        </xdr:from>
        <xdr:to>
          <xdr:col>8</xdr:col>
          <xdr:colOff>57150</xdr:colOff>
          <xdr:row>231</xdr:row>
          <xdr:rowOff>104775</xdr:rowOff>
        </xdr:to>
        <xdr:sp macro="" textlink="">
          <xdr:nvSpPr>
            <xdr:cNvPr id="10282" name="Object 1066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00000000-0008-0000-0900-00002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58</xdr:row>
          <xdr:rowOff>0</xdr:rowOff>
        </xdr:from>
        <xdr:to>
          <xdr:col>7</xdr:col>
          <xdr:colOff>171450</xdr:colOff>
          <xdr:row>61</xdr:row>
          <xdr:rowOff>104775</xdr:rowOff>
        </xdr:to>
        <xdr:sp macro="" textlink="">
          <xdr:nvSpPr>
            <xdr:cNvPr id="15365" name="Object 1029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A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71</xdr:row>
          <xdr:rowOff>0</xdr:rowOff>
        </xdr:from>
        <xdr:to>
          <xdr:col>7</xdr:col>
          <xdr:colOff>38100</xdr:colOff>
          <xdr:row>75</xdr:row>
          <xdr:rowOff>66675</xdr:rowOff>
        </xdr:to>
        <xdr:sp macro="" textlink="">
          <xdr:nvSpPr>
            <xdr:cNvPr id="15367" name="Object 1031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A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84</xdr:row>
          <xdr:rowOff>0</xdr:rowOff>
        </xdr:from>
        <xdr:to>
          <xdr:col>7</xdr:col>
          <xdr:colOff>38100</xdr:colOff>
          <xdr:row>88</xdr:row>
          <xdr:rowOff>66675</xdr:rowOff>
        </xdr:to>
        <xdr:sp macro="" textlink="">
          <xdr:nvSpPr>
            <xdr:cNvPr id="15369" name="Object 1033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A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97</xdr:row>
          <xdr:rowOff>0</xdr:rowOff>
        </xdr:from>
        <xdr:to>
          <xdr:col>7</xdr:col>
          <xdr:colOff>38100</xdr:colOff>
          <xdr:row>101</xdr:row>
          <xdr:rowOff>66675</xdr:rowOff>
        </xdr:to>
        <xdr:sp macro="" textlink="">
          <xdr:nvSpPr>
            <xdr:cNvPr id="15371" name="Object 1035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A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110</xdr:row>
          <xdr:rowOff>0</xdr:rowOff>
        </xdr:from>
        <xdr:to>
          <xdr:col>7</xdr:col>
          <xdr:colOff>38100</xdr:colOff>
          <xdr:row>114</xdr:row>
          <xdr:rowOff>66675</xdr:rowOff>
        </xdr:to>
        <xdr:sp macro="" textlink="">
          <xdr:nvSpPr>
            <xdr:cNvPr id="15373" name="Object 1037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A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123</xdr:row>
          <xdr:rowOff>0</xdr:rowOff>
        </xdr:from>
        <xdr:to>
          <xdr:col>7</xdr:col>
          <xdr:colOff>38100</xdr:colOff>
          <xdr:row>127</xdr:row>
          <xdr:rowOff>38100</xdr:rowOff>
        </xdr:to>
        <xdr:sp macro="" textlink="">
          <xdr:nvSpPr>
            <xdr:cNvPr id="15375" name="Object 1039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A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136</xdr:row>
          <xdr:rowOff>0</xdr:rowOff>
        </xdr:from>
        <xdr:to>
          <xdr:col>7</xdr:col>
          <xdr:colOff>38100</xdr:colOff>
          <xdr:row>140</xdr:row>
          <xdr:rowOff>38100</xdr:rowOff>
        </xdr:to>
        <xdr:sp macro="" textlink="">
          <xdr:nvSpPr>
            <xdr:cNvPr id="15379" name="Object 1043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A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149</xdr:row>
          <xdr:rowOff>38100</xdr:rowOff>
        </xdr:from>
        <xdr:to>
          <xdr:col>7</xdr:col>
          <xdr:colOff>38100</xdr:colOff>
          <xdr:row>153</xdr:row>
          <xdr:rowOff>76200</xdr:rowOff>
        </xdr:to>
        <xdr:sp macro="" textlink="">
          <xdr:nvSpPr>
            <xdr:cNvPr id="15380" name="Object 1044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A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175</xdr:row>
          <xdr:rowOff>19050</xdr:rowOff>
        </xdr:from>
        <xdr:to>
          <xdr:col>7</xdr:col>
          <xdr:colOff>38100</xdr:colOff>
          <xdr:row>179</xdr:row>
          <xdr:rowOff>57150</xdr:rowOff>
        </xdr:to>
        <xdr:sp macro="" textlink="">
          <xdr:nvSpPr>
            <xdr:cNvPr id="15549" name="Object 1213" hidden="1">
              <a:extLst>
                <a:ext uri="{63B3BB69-23CF-44E3-9099-C40C66FF867C}">
                  <a14:compatExt spid="_x0000_s15549"/>
                </a:ext>
                <a:ext uri="{FF2B5EF4-FFF2-40B4-BE49-F238E27FC236}">
                  <a16:creationId xmlns:a16="http://schemas.microsoft.com/office/drawing/2014/main" id="{00000000-0008-0000-0A00-0000B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162</xdr:row>
          <xdr:rowOff>38100</xdr:rowOff>
        </xdr:from>
        <xdr:to>
          <xdr:col>7</xdr:col>
          <xdr:colOff>38100</xdr:colOff>
          <xdr:row>166</xdr:row>
          <xdr:rowOff>76200</xdr:rowOff>
        </xdr:to>
        <xdr:sp macro="" textlink="">
          <xdr:nvSpPr>
            <xdr:cNvPr id="15550" name="Object 1214" hidden="1">
              <a:extLst>
                <a:ext uri="{63B3BB69-23CF-44E3-9099-C40C66FF867C}">
                  <a14:compatExt spid="_x0000_s15550"/>
                </a:ext>
                <a:ext uri="{FF2B5EF4-FFF2-40B4-BE49-F238E27FC236}">
                  <a16:creationId xmlns:a16="http://schemas.microsoft.com/office/drawing/2014/main" id="{00000000-0008-0000-0A00-0000B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952500</xdr:colOff>
          <xdr:row>188</xdr:row>
          <xdr:rowOff>38100</xdr:rowOff>
        </xdr:from>
        <xdr:to>
          <xdr:col>7</xdr:col>
          <xdr:colOff>28575</xdr:colOff>
          <xdr:row>192</xdr:row>
          <xdr:rowOff>76200</xdr:rowOff>
        </xdr:to>
        <xdr:sp macro="" textlink="">
          <xdr:nvSpPr>
            <xdr:cNvPr id="15554" name="Object 1218" hidden="1">
              <a:extLst>
                <a:ext uri="{63B3BB69-23CF-44E3-9099-C40C66FF867C}">
                  <a14:compatExt spid="_x0000_s15554"/>
                </a:ext>
                <a:ext uri="{FF2B5EF4-FFF2-40B4-BE49-F238E27FC236}">
                  <a16:creationId xmlns:a16="http://schemas.microsoft.com/office/drawing/2014/main" id="{00000000-0008-0000-0A00-0000C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201</xdr:row>
          <xdr:rowOff>47625</xdr:rowOff>
        </xdr:from>
        <xdr:to>
          <xdr:col>7</xdr:col>
          <xdr:colOff>85725</xdr:colOff>
          <xdr:row>205</xdr:row>
          <xdr:rowOff>85725</xdr:rowOff>
        </xdr:to>
        <xdr:sp macro="" textlink="">
          <xdr:nvSpPr>
            <xdr:cNvPr id="15556" name="Object 1220" hidden="1">
              <a:extLst>
                <a:ext uri="{63B3BB69-23CF-44E3-9099-C40C66FF867C}">
                  <a14:compatExt spid="_x0000_s15556"/>
                </a:ext>
                <a:ext uri="{FF2B5EF4-FFF2-40B4-BE49-F238E27FC236}">
                  <a16:creationId xmlns:a16="http://schemas.microsoft.com/office/drawing/2014/main" id="{00000000-0008-0000-0A00-0000C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214</xdr:row>
          <xdr:rowOff>57150</xdr:rowOff>
        </xdr:from>
        <xdr:to>
          <xdr:col>7</xdr:col>
          <xdr:colOff>76200</xdr:colOff>
          <xdr:row>217</xdr:row>
          <xdr:rowOff>171450</xdr:rowOff>
        </xdr:to>
        <xdr:sp macro="" textlink="">
          <xdr:nvSpPr>
            <xdr:cNvPr id="15558" name="Object 1222" hidden="1">
              <a:extLst>
                <a:ext uri="{63B3BB69-23CF-44E3-9099-C40C66FF867C}">
                  <a14:compatExt spid="_x0000_s15558"/>
                </a:ext>
                <a:ext uri="{FF2B5EF4-FFF2-40B4-BE49-F238E27FC236}">
                  <a16:creationId xmlns:a16="http://schemas.microsoft.com/office/drawing/2014/main" id="{00000000-0008-0000-0A00-0000C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227</xdr:row>
          <xdr:rowOff>0</xdr:rowOff>
        </xdr:from>
        <xdr:to>
          <xdr:col>7</xdr:col>
          <xdr:colOff>38100</xdr:colOff>
          <xdr:row>231</xdr:row>
          <xdr:rowOff>38100</xdr:rowOff>
        </xdr:to>
        <xdr:sp macro="" textlink="">
          <xdr:nvSpPr>
            <xdr:cNvPr id="15560" name="Object 1224" hidden="1">
              <a:extLst>
                <a:ext uri="{63B3BB69-23CF-44E3-9099-C40C66FF867C}">
                  <a14:compatExt spid="_x0000_s15560"/>
                </a:ext>
                <a:ext uri="{FF2B5EF4-FFF2-40B4-BE49-F238E27FC236}">
                  <a16:creationId xmlns:a16="http://schemas.microsoft.com/office/drawing/2014/main" id="{00000000-0008-0000-0A00-0000C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139</xdr:row>
          <xdr:rowOff>0</xdr:rowOff>
        </xdr:from>
        <xdr:to>
          <xdr:col>11</xdr:col>
          <xdr:colOff>9525</xdr:colOff>
          <xdr:row>143</xdr:row>
          <xdr:rowOff>38100</xdr:rowOff>
        </xdr:to>
        <xdr:sp macro="" textlink="">
          <xdr:nvSpPr>
            <xdr:cNvPr id="16396" name="Object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152</xdr:row>
          <xdr:rowOff>0</xdr:rowOff>
        </xdr:from>
        <xdr:to>
          <xdr:col>11</xdr:col>
          <xdr:colOff>9525</xdr:colOff>
          <xdr:row>156</xdr:row>
          <xdr:rowOff>38100</xdr:rowOff>
        </xdr:to>
        <xdr:sp macro="" textlink="">
          <xdr:nvSpPr>
            <xdr:cNvPr id="16398" name="Object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165</xdr:row>
          <xdr:rowOff>0</xdr:rowOff>
        </xdr:from>
        <xdr:to>
          <xdr:col>11</xdr:col>
          <xdr:colOff>9525</xdr:colOff>
          <xdr:row>169</xdr:row>
          <xdr:rowOff>38100</xdr:rowOff>
        </xdr:to>
        <xdr:sp macro="" textlink="">
          <xdr:nvSpPr>
            <xdr:cNvPr id="16400" name="Object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1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179</xdr:row>
          <xdr:rowOff>0</xdr:rowOff>
        </xdr:from>
        <xdr:to>
          <xdr:col>11</xdr:col>
          <xdr:colOff>9525</xdr:colOff>
          <xdr:row>183</xdr:row>
          <xdr:rowOff>38100</xdr:rowOff>
        </xdr:to>
        <xdr:sp macro="" textlink="">
          <xdr:nvSpPr>
            <xdr:cNvPr id="16402" name="Object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1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192</xdr:row>
          <xdr:rowOff>0</xdr:rowOff>
        </xdr:from>
        <xdr:to>
          <xdr:col>11</xdr:col>
          <xdr:colOff>9525</xdr:colOff>
          <xdr:row>196</xdr:row>
          <xdr:rowOff>38100</xdr:rowOff>
        </xdr:to>
        <xdr:sp macro="" textlink="">
          <xdr:nvSpPr>
            <xdr:cNvPr id="16407" name="Object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1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885825</xdr:colOff>
          <xdr:row>205</xdr:row>
          <xdr:rowOff>9525</xdr:rowOff>
        </xdr:from>
        <xdr:to>
          <xdr:col>10</xdr:col>
          <xdr:colOff>895350</xdr:colOff>
          <xdr:row>209</xdr:row>
          <xdr:rowOff>47625</xdr:rowOff>
        </xdr:to>
        <xdr:sp macro="" textlink="">
          <xdr:nvSpPr>
            <xdr:cNvPr id="16412" name="Object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1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218</xdr:row>
          <xdr:rowOff>19050</xdr:rowOff>
        </xdr:from>
        <xdr:to>
          <xdr:col>11</xdr:col>
          <xdr:colOff>47625</xdr:colOff>
          <xdr:row>222</xdr:row>
          <xdr:rowOff>57150</xdr:rowOff>
        </xdr:to>
        <xdr:sp macro="" textlink="">
          <xdr:nvSpPr>
            <xdr:cNvPr id="16413" name="Object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1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8</xdr:row>
          <xdr:rowOff>0</xdr:rowOff>
        </xdr:from>
        <xdr:to>
          <xdr:col>13</xdr:col>
          <xdr:colOff>981075</xdr:colOff>
          <xdr:row>12</xdr:row>
          <xdr:rowOff>38100</xdr:rowOff>
        </xdr:to>
        <xdr:sp macro="" textlink="">
          <xdr:nvSpPr>
            <xdr:cNvPr id="13321" name="Object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2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21</xdr:row>
          <xdr:rowOff>0</xdr:rowOff>
        </xdr:from>
        <xdr:to>
          <xdr:col>13</xdr:col>
          <xdr:colOff>1019175</xdr:colOff>
          <xdr:row>25</xdr:row>
          <xdr:rowOff>38100</xdr:rowOff>
        </xdr:to>
        <xdr:sp macro="" textlink="">
          <xdr:nvSpPr>
            <xdr:cNvPr id="13322" name="Object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2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33</xdr:row>
          <xdr:rowOff>0</xdr:rowOff>
        </xdr:from>
        <xdr:to>
          <xdr:col>13</xdr:col>
          <xdr:colOff>914400</xdr:colOff>
          <xdr:row>37</xdr:row>
          <xdr:rowOff>38100</xdr:rowOff>
        </xdr:to>
        <xdr:sp macro="" textlink="">
          <xdr:nvSpPr>
            <xdr:cNvPr id="13327" name="Object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2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46</xdr:row>
          <xdr:rowOff>0</xdr:rowOff>
        </xdr:from>
        <xdr:to>
          <xdr:col>13</xdr:col>
          <xdr:colOff>914400</xdr:colOff>
          <xdr:row>50</xdr:row>
          <xdr:rowOff>38100</xdr:rowOff>
        </xdr:to>
        <xdr:sp macro="" textlink="">
          <xdr:nvSpPr>
            <xdr:cNvPr id="13330" name="Object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2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59</xdr:row>
          <xdr:rowOff>0</xdr:rowOff>
        </xdr:from>
        <xdr:to>
          <xdr:col>13</xdr:col>
          <xdr:colOff>1047750</xdr:colOff>
          <xdr:row>62</xdr:row>
          <xdr:rowOff>104775</xdr:rowOff>
        </xdr:to>
        <xdr:sp macro="" textlink="">
          <xdr:nvSpPr>
            <xdr:cNvPr id="13331" name="Object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2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72</xdr:row>
          <xdr:rowOff>0</xdr:rowOff>
        </xdr:from>
        <xdr:to>
          <xdr:col>13</xdr:col>
          <xdr:colOff>914400</xdr:colOff>
          <xdr:row>76</xdr:row>
          <xdr:rowOff>66675</xdr:rowOff>
        </xdr:to>
        <xdr:sp macro="" textlink="">
          <xdr:nvSpPr>
            <xdr:cNvPr id="13333" name="Object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2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85</xdr:row>
          <xdr:rowOff>0</xdr:rowOff>
        </xdr:from>
        <xdr:to>
          <xdr:col>13</xdr:col>
          <xdr:colOff>914400</xdr:colOff>
          <xdr:row>89</xdr:row>
          <xdr:rowOff>66675</xdr:rowOff>
        </xdr:to>
        <xdr:sp macro="" textlink="">
          <xdr:nvSpPr>
            <xdr:cNvPr id="13335" name="Object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2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98</xdr:row>
          <xdr:rowOff>0</xdr:rowOff>
        </xdr:from>
        <xdr:to>
          <xdr:col>13</xdr:col>
          <xdr:colOff>914400</xdr:colOff>
          <xdr:row>102</xdr:row>
          <xdr:rowOff>66675</xdr:rowOff>
        </xdr:to>
        <xdr:sp macro="" textlink="">
          <xdr:nvSpPr>
            <xdr:cNvPr id="13337" name="Object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2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111</xdr:row>
          <xdr:rowOff>0</xdr:rowOff>
        </xdr:from>
        <xdr:to>
          <xdr:col>13</xdr:col>
          <xdr:colOff>914400</xdr:colOff>
          <xdr:row>115</xdr:row>
          <xdr:rowOff>66675</xdr:rowOff>
        </xdr:to>
        <xdr:sp macro="" textlink="">
          <xdr:nvSpPr>
            <xdr:cNvPr id="13339" name="Object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2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124</xdr:row>
          <xdr:rowOff>0</xdr:rowOff>
        </xdr:from>
        <xdr:to>
          <xdr:col>13</xdr:col>
          <xdr:colOff>914400</xdr:colOff>
          <xdr:row>128</xdr:row>
          <xdr:rowOff>38100</xdr:rowOff>
        </xdr:to>
        <xdr:sp macro="" textlink="">
          <xdr:nvSpPr>
            <xdr:cNvPr id="13343" name="Object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2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150</xdr:row>
          <xdr:rowOff>0</xdr:rowOff>
        </xdr:from>
        <xdr:to>
          <xdr:col>13</xdr:col>
          <xdr:colOff>914400</xdr:colOff>
          <xdr:row>154</xdr:row>
          <xdr:rowOff>38100</xdr:rowOff>
        </xdr:to>
        <xdr:sp macro="" textlink="">
          <xdr:nvSpPr>
            <xdr:cNvPr id="13348" name="Object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2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163</xdr:row>
          <xdr:rowOff>0</xdr:rowOff>
        </xdr:from>
        <xdr:to>
          <xdr:col>13</xdr:col>
          <xdr:colOff>914400</xdr:colOff>
          <xdr:row>167</xdr:row>
          <xdr:rowOff>38100</xdr:rowOff>
        </xdr:to>
        <xdr:sp macro="" textlink="">
          <xdr:nvSpPr>
            <xdr:cNvPr id="13350" name="Object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2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176</xdr:row>
          <xdr:rowOff>123825</xdr:rowOff>
        </xdr:from>
        <xdr:to>
          <xdr:col>13</xdr:col>
          <xdr:colOff>981075</xdr:colOff>
          <xdr:row>181</xdr:row>
          <xdr:rowOff>0</xdr:rowOff>
        </xdr:to>
        <xdr:sp macro="" textlink="">
          <xdr:nvSpPr>
            <xdr:cNvPr id="13355" name="Object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2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137</xdr:row>
          <xdr:rowOff>0</xdr:rowOff>
        </xdr:from>
        <xdr:to>
          <xdr:col>13</xdr:col>
          <xdr:colOff>914400</xdr:colOff>
          <xdr:row>141</xdr:row>
          <xdr:rowOff>38100</xdr:rowOff>
        </xdr:to>
        <xdr:sp macro="" textlink="">
          <xdr:nvSpPr>
            <xdr:cNvPr id="13358" name="Object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2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190</xdr:row>
          <xdr:rowOff>0</xdr:rowOff>
        </xdr:from>
        <xdr:to>
          <xdr:col>13</xdr:col>
          <xdr:colOff>914400</xdr:colOff>
          <xdr:row>194</xdr:row>
          <xdr:rowOff>38100</xdr:rowOff>
        </xdr:to>
        <xdr:sp macro="" textlink="">
          <xdr:nvSpPr>
            <xdr:cNvPr id="13359" name="Object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2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202</xdr:row>
          <xdr:rowOff>133350</xdr:rowOff>
        </xdr:from>
        <xdr:to>
          <xdr:col>13</xdr:col>
          <xdr:colOff>923925</xdr:colOff>
          <xdr:row>207</xdr:row>
          <xdr:rowOff>19050</xdr:rowOff>
        </xdr:to>
        <xdr:sp macro="" textlink="">
          <xdr:nvSpPr>
            <xdr:cNvPr id="13362" name="Object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2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215</xdr:row>
          <xdr:rowOff>114300</xdr:rowOff>
        </xdr:from>
        <xdr:to>
          <xdr:col>13</xdr:col>
          <xdr:colOff>923925</xdr:colOff>
          <xdr:row>219</xdr:row>
          <xdr:rowOff>152400</xdr:rowOff>
        </xdr:to>
        <xdr:sp macro="" textlink="">
          <xdr:nvSpPr>
            <xdr:cNvPr id="13364" name="Object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2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228</xdr:row>
          <xdr:rowOff>85725</xdr:rowOff>
        </xdr:from>
        <xdr:to>
          <xdr:col>13</xdr:col>
          <xdr:colOff>1028700</xdr:colOff>
          <xdr:row>232</xdr:row>
          <xdr:rowOff>123825</xdr:rowOff>
        </xdr:to>
        <xdr:sp macro="" textlink="">
          <xdr:nvSpPr>
            <xdr:cNvPr id="13366" name="Object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2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66675</xdr:rowOff>
        </xdr:from>
        <xdr:to>
          <xdr:col>8</xdr:col>
          <xdr:colOff>9525</xdr:colOff>
          <xdr:row>10</xdr:row>
          <xdr:rowOff>104775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19</xdr:row>
          <xdr:rowOff>104775</xdr:rowOff>
        </xdr:from>
        <xdr:to>
          <xdr:col>8</xdr:col>
          <xdr:colOff>47625</xdr:colOff>
          <xdr:row>23</xdr:row>
          <xdr:rowOff>142875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3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45</xdr:row>
          <xdr:rowOff>0</xdr:rowOff>
        </xdr:from>
        <xdr:to>
          <xdr:col>8</xdr:col>
          <xdr:colOff>9525</xdr:colOff>
          <xdr:row>49</xdr:row>
          <xdr:rowOff>38100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58</xdr:row>
          <xdr:rowOff>0</xdr:rowOff>
        </xdr:from>
        <xdr:to>
          <xdr:col>8</xdr:col>
          <xdr:colOff>142875</xdr:colOff>
          <xdr:row>61</xdr:row>
          <xdr:rowOff>104775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3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71</xdr:row>
          <xdr:rowOff>0</xdr:rowOff>
        </xdr:from>
        <xdr:to>
          <xdr:col>8</xdr:col>
          <xdr:colOff>9525</xdr:colOff>
          <xdr:row>75</xdr:row>
          <xdr:rowOff>38100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3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0</xdr:rowOff>
        </xdr:from>
        <xdr:to>
          <xdr:col>8</xdr:col>
          <xdr:colOff>9525</xdr:colOff>
          <xdr:row>36</xdr:row>
          <xdr:rowOff>66675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3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84</xdr:row>
          <xdr:rowOff>0</xdr:rowOff>
        </xdr:from>
        <xdr:to>
          <xdr:col>8</xdr:col>
          <xdr:colOff>9525</xdr:colOff>
          <xdr:row>88</xdr:row>
          <xdr:rowOff>66675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3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97</xdr:row>
          <xdr:rowOff>0</xdr:rowOff>
        </xdr:from>
        <xdr:to>
          <xdr:col>8</xdr:col>
          <xdr:colOff>9525</xdr:colOff>
          <xdr:row>101</xdr:row>
          <xdr:rowOff>66675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3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0</xdr:rowOff>
        </xdr:from>
        <xdr:to>
          <xdr:col>8</xdr:col>
          <xdr:colOff>9525</xdr:colOff>
          <xdr:row>114</xdr:row>
          <xdr:rowOff>66675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3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123</xdr:row>
          <xdr:rowOff>0</xdr:rowOff>
        </xdr:from>
        <xdr:to>
          <xdr:col>8</xdr:col>
          <xdr:colOff>9525</xdr:colOff>
          <xdr:row>127</xdr:row>
          <xdr:rowOff>38100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3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136</xdr:row>
          <xdr:rowOff>0</xdr:rowOff>
        </xdr:from>
        <xdr:to>
          <xdr:col>8</xdr:col>
          <xdr:colOff>9525</xdr:colOff>
          <xdr:row>140</xdr:row>
          <xdr:rowOff>38100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3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149</xdr:row>
          <xdr:rowOff>0</xdr:rowOff>
        </xdr:from>
        <xdr:to>
          <xdr:col>8</xdr:col>
          <xdr:colOff>9525</xdr:colOff>
          <xdr:row>153</xdr:row>
          <xdr:rowOff>38100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3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162</xdr:row>
          <xdr:rowOff>0</xdr:rowOff>
        </xdr:from>
        <xdr:to>
          <xdr:col>8</xdr:col>
          <xdr:colOff>9525</xdr:colOff>
          <xdr:row>166</xdr:row>
          <xdr:rowOff>38100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3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175</xdr:row>
          <xdr:rowOff>38100</xdr:rowOff>
        </xdr:from>
        <xdr:to>
          <xdr:col>8</xdr:col>
          <xdr:colOff>28575</xdr:colOff>
          <xdr:row>179</xdr:row>
          <xdr:rowOff>76200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3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188</xdr:row>
          <xdr:rowOff>38100</xdr:rowOff>
        </xdr:from>
        <xdr:to>
          <xdr:col>8</xdr:col>
          <xdr:colOff>9525</xdr:colOff>
          <xdr:row>192</xdr:row>
          <xdr:rowOff>76200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3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201</xdr:row>
          <xdr:rowOff>57150</xdr:rowOff>
        </xdr:from>
        <xdr:to>
          <xdr:col>8</xdr:col>
          <xdr:colOff>28575</xdr:colOff>
          <xdr:row>205</xdr:row>
          <xdr:rowOff>95250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3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214</xdr:row>
          <xdr:rowOff>9525</xdr:rowOff>
        </xdr:from>
        <xdr:to>
          <xdr:col>8</xdr:col>
          <xdr:colOff>76200</xdr:colOff>
          <xdr:row>218</xdr:row>
          <xdr:rowOff>47625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3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227</xdr:row>
          <xdr:rowOff>19050</xdr:rowOff>
        </xdr:from>
        <xdr:to>
          <xdr:col>8</xdr:col>
          <xdr:colOff>28575</xdr:colOff>
          <xdr:row>231</xdr:row>
          <xdr:rowOff>57150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3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66675</xdr:rowOff>
        </xdr:from>
        <xdr:to>
          <xdr:col>7</xdr:col>
          <xdr:colOff>57150</xdr:colOff>
          <xdr:row>10</xdr:row>
          <xdr:rowOff>104775</xdr:rowOff>
        </xdr:to>
        <xdr:sp macro="" textlink="">
          <xdr:nvSpPr>
            <xdr:cNvPr id="4099" name="Object 1027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19</xdr:row>
          <xdr:rowOff>57150</xdr:rowOff>
        </xdr:from>
        <xdr:to>
          <xdr:col>7</xdr:col>
          <xdr:colOff>76200</xdr:colOff>
          <xdr:row>23</xdr:row>
          <xdr:rowOff>95250</xdr:rowOff>
        </xdr:to>
        <xdr:sp macro="" textlink="">
          <xdr:nvSpPr>
            <xdr:cNvPr id="4100" name="Object 1028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32</xdr:row>
          <xdr:rowOff>0</xdr:rowOff>
        </xdr:from>
        <xdr:to>
          <xdr:col>7</xdr:col>
          <xdr:colOff>38100</xdr:colOff>
          <xdr:row>36</xdr:row>
          <xdr:rowOff>38100</xdr:rowOff>
        </xdr:to>
        <xdr:sp macro="" textlink="">
          <xdr:nvSpPr>
            <xdr:cNvPr id="4103" name="Object 1031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45</xdr:row>
          <xdr:rowOff>0</xdr:rowOff>
        </xdr:from>
        <xdr:to>
          <xdr:col>7</xdr:col>
          <xdr:colOff>38100</xdr:colOff>
          <xdr:row>49</xdr:row>
          <xdr:rowOff>38100</xdr:rowOff>
        </xdr:to>
        <xdr:sp macro="" textlink="">
          <xdr:nvSpPr>
            <xdr:cNvPr id="4105" name="Object 1033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4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58</xdr:row>
          <xdr:rowOff>0</xdr:rowOff>
        </xdr:from>
        <xdr:to>
          <xdr:col>7</xdr:col>
          <xdr:colOff>171450</xdr:colOff>
          <xdr:row>61</xdr:row>
          <xdr:rowOff>104775</xdr:rowOff>
        </xdr:to>
        <xdr:sp macro="" textlink="">
          <xdr:nvSpPr>
            <xdr:cNvPr id="4107" name="Object 1035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4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71</xdr:row>
          <xdr:rowOff>0</xdr:rowOff>
        </xdr:from>
        <xdr:to>
          <xdr:col>7</xdr:col>
          <xdr:colOff>38100</xdr:colOff>
          <xdr:row>75</xdr:row>
          <xdr:rowOff>66675</xdr:rowOff>
        </xdr:to>
        <xdr:sp macro="" textlink="">
          <xdr:nvSpPr>
            <xdr:cNvPr id="4109" name="Object 1037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4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84</xdr:row>
          <xdr:rowOff>0</xdr:rowOff>
        </xdr:from>
        <xdr:to>
          <xdr:col>7</xdr:col>
          <xdr:colOff>38100</xdr:colOff>
          <xdr:row>88</xdr:row>
          <xdr:rowOff>66675</xdr:rowOff>
        </xdr:to>
        <xdr:sp macro="" textlink="">
          <xdr:nvSpPr>
            <xdr:cNvPr id="4111" name="Object 1039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4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97</xdr:row>
          <xdr:rowOff>0</xdr:rowOff>
        </xdr:from>
        <xdr:to>
          <xdr:col>7</xdr:col>
          <xdr:colOff>38100</xdr:colOff>
          <xdr:row>101</xdr:row>
          <xdr:rowOff>66675</xdr:rowOff>
        </xdr:to>
        <xdr:sp macro="" textlink="">
          <xdr:nvSpPr>
            <xdr:cNvPr id="4113" name="Object 1041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4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110</xdr:row>
          <xdr:rowOff>0</xdr:rowOff>
        </xdr:from>
        <xdr:to>
          <xdr:col>7</xdr:col>
          <xdr:colOff>38100</xdr:colOff>
          <xdr:row>114</xdr:row>
          <xdr:rowOff>66675</xdr:rowOff>
        </xdr:to>
        <xdr:sp macro="" textlink="">
          <xdr:nvSpPr>
            <xdr:cNvPr id="4115" name="Object 1043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4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123</xdr:row>
          <xdr:rowOff>0</xdr:rowOff>
        </xdr:from>
        <xdr:to>
          <xdr:col>7</xdr:col>
          <xdr:colOff>38100</xdr:colOff>
          <xdr:row>127</xdr:row>
          <xdr:rowOff>38100</xdr:rowOff>
        </xdr:to>
        <xdr:sp macro="" textlink="">
          <xdr:nvSpPr>
            <xdr:cNvPr id="4117" name="Object 1045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4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136</xdr:row>
          <xdr:rowOff>0</xdr:rowOff>
        </xdr:from>
        <xdr:to>
          <xdr:col>7</xdr:col>
          <xdr:colOff>38100</xdr:colOff>
          <xdr:row>140</xdr:row>
          <xdr:rowOff>38100</xdr:rowOff>
        </xdr:to>
        <xdr:sp macro="" textlink="">
          <xdr:nvSpPr>
            <xdr:cNvPr id="4119" name="Object 1047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4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149</xdr:row>
          <xdr:rowOff>0</xdr:rowOff>
        </xdr:from>
        <xdr:to>
          <xdr:col>7</xdr:col>
          <xdr:colOff>38100</xdr:colOff>
          <xdr:row>153</xdr:row>
          <xdr:rowOff>38100</xdr:rowOff>
        </xdr:to>
        <xdr:sp macro="" textlink="">
          <xdr:nvSpPr>
            <xdr:cNvPr id="4120" name="Object 1048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4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162</xdr:row>
          <xdr:rowOff>0</xdr:rowOff>
        </xdr:from>
        <xdr:to>
          <xdr:col>7</xdr:col>
          <xdr:colOff>38100</xdr:colOff>
          <xdr:row>166</xdr:row>
          <xdr:rowOff>38100</xdr:rowOff>
        </xdr:to>
        <xdr:sp macro="" textlink="">
          <xdr:nvSpPr>
            <xdr:cNvPr id="4122" name="Object 1050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4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175</xdr:row>
          <xdr:rowOff>19050</xdr:rowOff>
        </xdr:from>
        <xdr:to>
          <xdr:col>7</xdr:col>
          <xdr:colOff>85725</xdr:colOff>
          <xdr:row>179</xdr:row>
          <xdr:rowOff>57150</xdr:rowOff>
        </xdr:to>
        <xdr:sp macro="" textlink="">
          <xdr:nvSpPr>
            <xdr:cNvPr id="4125" name="Object 1053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4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188</xdr:row>
          <xdr:rowOff>19050</xdr:rowOff>
        </xdr:from>
        <xdr:to>
          <xdr:col>7</xdr:col>
          <xdr:colOff>57150</xdr:colOff>
          <xdr:row>192</xdr:row>
          <xdr:rowOff>57150</xdr:rowOff>
        </xdr:to>
        <xdr:sp macro="" textlink="">
          <xdr:nvSpPr>
            <xdr:cNvPr id="4129" name="Object 1057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4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201</xdr:row>
          <xdr:rowOff>19050</xdr:rowOff>
        </xdr:from>
        <xdr:to>
          <xdr:col>7</xdr:col>
          <xdr:colOff>114300</xdr:colOff>
          <xdr:row>205</xdr:row>
          <xdr:rowOff>66675</xdr:rowOff>
        </xdr:to>
        <xdr:sp macro="" textlink="">
          <xdr:nvSpPr>
            <xdr:cNvPr id="4132" name="Object 1060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4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214</xdr:row>
          <xdr:rowOff>9525</xdr:rowOff>
        </xdr:from>
        <xdr:to>
          <xdr:col>7</xdr:col>
          <xdr:colOff>152400</xdr:colOff>
          <xdr:row>218</xdr:row>
          <xdr:rowOff>47625</xdr:rowOff>
        </xdr:to>
        <xdr:sp macro="" textlink="">
          <xdr:nvSpPr>
            <xdr:cNvPr id="4134" name="Object 1062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4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227</xdr:row>
          <xdr:rowOff>19050</xdr:rowOff>
        </xdr:from>
        <xdr:to>
          <xdr:col>7</xdr:col>
          <xdr:colOff>161925</xdr:colOff>
          <xdr:row>231</xdr:row>
          <xdr:rowOff>57150</xdr:rowOff>
        </xdr:to>
        <xdr:sp macro="" textlink="">
          <xdr:nvSpPr>
            <xdr:cNvPr id="4136" name="Object 1064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4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175</xdr:row>
          <xdr:rowOff>19050</xdr:rowOff>
        </xdr:from>
        <xdr:to>
          <xdr:col>6</xdr:col>
          <xdr:colOff>914400</xdr:colOff>
          <xdr:row>179</xdr:row>
          <xdr:rowOff>57150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5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162</xdr:row>
          <xdr:rowOff>19050</xdr:rowOff>
        </xdr:from>
        <xdr:to>
          <xdr:col>6</xdr:col>
          <xdr:colOff>914400</xdr:colOff>
          <xdr:row>166</xdr:row>
          <xdr:rowOff>57150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5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188</xdr:row>
          <xdr:rowOff>28575</xdr:rowOff>
        </xdr:from>
        <xdr:to>
          <xdr:col>6</xdr:col>
          <xdr:colOff>914400</xdr:colOff>
          <xdr:row>192</xdr:row>
          <xdr:rowOff>66675</xdr:rowOff>
        </xdr:to>
        <xdr:sp macro="" textlink="">
          <xdr:nvSpPr>
            <xdr:cNvPr id="17415" name="Object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5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201</xdr:row>
          <xdr:rowOff>28575</xdr:rowOff>
        </xdr:from>
        <xdr:to>
          <xdr:col>6</xdr:col>
          <xdr:colOff>914400</xdr:colOff>
          <xdr:row>205</xdr:row>
          <xdr:rowOff>66675</xdr:rowOff>
        </xdr:to>
        <xdr:sp macro="" textlink="">
          <xdr:nvSpPr>
            <xdr:cNvPr id="17416" name="Object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5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214</xdr:row>
          <xdr:rowOff>0</xdr:rowOff>
        </xdr:from>
        <xdr:to>
          <xdr:col>6</xdr:col>
          <xdr:colOff>914400</xdr:colOff>
          <xdr:row>218</xdr:row>
          <xdr:rowOff>38100</xdr:rowOff>
        </xdr:to>
        <xdr:sp macro="" textlink="">
          <xdr:nvSpPr>
            <xdr:cNvPr id="17418" name="Object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5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19</xdr:row>
          <xdr:rowOff>123825</xdr:rowOff>
        </xdr:from>
        <xdr:to>
          <xdr:col>9</xdr:col>
          <xdr:colOff>1000125</xdr:colOff>
          <xdr:row>24</xdr:row>
          <xdr:rowOff>0</xdr:rowOff>
        </xdr:to>
        <xdr:sp macro="" textlink="">
          <xdr:nvSpPr>
            <xdr:cNvPr id="14339" name="Object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6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9</xdr:col>
          <xdr:colOff>923925</xdr:colOff>
          <xdr:row>36</xdr:row>
          <xdr:rowOff>66675</xdr:rowOff>
        </xdr:to>
        <xdr:sp macro="" textlink="">
          <xdr:nvSpPr>
            <xdr:cNvPr id="14342" name="Object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6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990600</xdr:colOff>
          <xdr:row>175</xdr:row>
          <xdr:rowOff>38100</xdr:rowOff>
        </xdr:from>
        <xdr:to>
          <xdr:col>9</xdr:col>
          <xdr:colOff>885825</xdr:colOff>
          <xdr:row>179</xdr:row>
          <xdr:rowOff>76200</xdr:rowOff>
        </xdr:to>
        <xdr:sp macro="" textlink="">
          <xdr:nvSpPr>
            <xdr:cNvPr id="14343" name="Object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6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971550</xdr:colOff>
          <xdr:row>162</xdr:row>
          <xdr:rowOff>38100</xdr:rowOff>
        </xdr:from>
        <xdr:to>
          <xdr:col>9</xdr:col>
          <xdr:colOff>866775</xdr:colOff>
          <xdr:row>166</xdr:row>
          <xdr:rowOff>76200</xdr:rowOff>
        </xdr:to>
        <xdr:sp macro="" textlink="">
          <xdr:nvSpPr>
            <xdr:cNvPr id="14344" name="Object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6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188</xdr:row>
          <xdr:rowOff>38100</xdr:rowOff>
        </xdr:from>
        <xdr:to>
          <xdr:col>9</xdr:col>
          <xdr:colOff>914400</xdr:colOff>
          <xdr:row>192</xdr:row>
          <xdr:rowOff>76200</xdr:rowOff>
        </xdr:to>
        <xdr:sp macro="" textlink="">
          <xdr:nvSpPr>
            <xdr:cNvPr id="14349" name="Object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6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201</xdr:row>
          <xdr:rowOff>38100</xdr:rowOff>
        </xdr:from>
        <xdr:to>
          <xdr:col>9</xdr:col>
          <xdr:colOff>914400</xdr:colOff>
          <xdr:row>205</xdr:row>
          <xdr:rowOff>76200</xdr:rowOff>
        </xdr:to>
        <xdr:sp macro="" textlink="">
          <xdr:nvSpPr>
            <xdr:cNvPr id="14352" name="Object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6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214</xdr:row>
          <xdr:rowOff>9525</xdr:rowOff>
        </xdr:from>
        <xdr:to>
          <xdr:col>9</xdr:col>
          <xdr:colOff>914400</xdr:colOff>
          <xdr:row>218</xdr:row>
          <xdr:rowOff>47625</xdr:rowOff>
        </xdr:to>
        <xdr:sp macro="" textlink="">
          <xdr:nvSpPr>
            <xdr:cNvPr id="14354" name="Object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6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227</xdr:row>
          <xdr:rowOff>0</xdr:rowOff>
        </xdr:from>
        <xdr:to>
          <xdr:col>9</xdr:col>
          <xdr:colOff>923925</xdr:colOff>
          <xdr:row>231</xdr:row>
          <xdr:rowOff>38100</xdr:rowOff>
        </xdr:to>
        <xdr:sp macro="" textlink="">
          <xdr:nvSpPr>
            <xdr:cNvPr id="14356" name="Object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6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57150</xdr:rowOff>
        </xdr:from>
        <xdr:to>
          <xdr:col>7</xdr:col>
          <xdr:colOff>47625</xdr:colOff>
          <xdr:row>10</xdr:row>
          <xdr:rowOff>95250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7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19</xdr:row>
          <xdr:rowOff>104775</xdr:rowOff>
        </xdr:from>
        <xdr:to>
          <xdr:col>7</xdr:col>
          <xdr:colOff>38100</xdr:colOff>
          <xdr:row>23</xdr:row>
          <xdr:rowOff>142875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7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32</xdr:row>
          <xdr:rowOff>0</xdr:rowOff>
        </xdr:from>
        <xdr:to>
          <xdr:col>7</xdr:col>
          <xdr:colOff>28575</xdr:colOff>
          <xdr:row>36</xdr:row>
          <xdr:rowOff>38100</xdr:rowOff>
        </xdr:to>
        <xdr:sp macro="" textlink="">
          <xdr:nvSpPr>
            <xdr:cNvPr id="7177" name="Object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7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45</xdr:row>
          <xdr:rowOff>0</xdr:rowOff>
        </xdr:from>
        <xdr:to>
          <xdr:col>7</xdr:col>
          <xdr:colOff>28575</xdr:colOff>
          <xdr:row>49</xdr:row>
          <xdr:rowOff>38100</xdr:rowOff>
        </xdr:to>
        <xdr:sp macro="" textlink="">
          <xdr:nvSpPr>
            <xdr:cNvPr id="7179" name="Object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7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58</xdr:row>
          <xdr:rowOff>0</xdr:rowOff>
        </xdr:from>
        <xdr:to>
          <xdr:col>7</xdr:col>
          <xdr:colOff>161925</xdr:colOff>
          <xdr:row>61</xdr:row>
          <xdr:rowOff>104775</xdr:rowOff>
        </xdr:to>
        <xdr:sp macro="" textlink="">
          <xdr:nvSpPr>
            <xdr:cNvPr id="7181" name="Object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7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71</xdr:row>
          <xdr:rowOff>0</xdr:rowOff>
        </xdr:from>
        <xdr:to>
          <xdr:col>7</xdr:col>
          <xdr:colOff>28575</xdr:colOff>
          <xdr:row>75</xdr:row>
          <xdr:rowOff>66675</xdr:rowOff>
        </xdr:to>
        <xdr:sp macro="" textlink="">
          <xdr:nvSpPr>
            <xdr:cNvPr id="7183" name="Object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7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84</xdr:row>
          <xdr:rowOff>0</xdr:rowOff>
        </xdr:from>
        <xdr:to>
          <xdr:col>7</xdr:col>
          <xdr:colOff>28575</xdr:colOff>
          <xdr:row>88</xdr:row>
          <xdr:rowOff>66675</xdr:rowOff>
        </xdr:to>
        <xdr:sp macro="" textlink="">
          <xdr:nvSpPr>
            <xdr:cNvPr id="7186" name="Object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7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97</xdr:row>
          <xdr:rowOff>0</xdr:rowOff>
        </xdr:from>
        <xdr:to>
          <xdr:col>7</xdr:col>
          <xdr:colOff>28575</xdr:colOff>
          <xdr:row>101</xdr:row>
          <xdr:rowOff>66675</xdr:rowOff>
        </xdr:to>
        <xdr:sp macro="" textlink="">
          <xdr:nvSpPr>
            <xdr:cNvPr id="7188" name="Object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7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110</xdr:row>
          <xdr:rowOff>0</xdr:rowOff>
        </xdr:from>
        <xdr:to>
          <xdr:col>7</xdr:col>
          <xdr:colOff>28575</xdr:colOff>
          <xdr:row>114</xdr:row>
          <xdr:rowOff>66675</xdr:rowOff>
        </xdr:to>
        <xdr:sp macro="" textlink="">
          <xdr:nvSpPr>
            <xdr:cNvPr id="7190" name="Object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7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123</xdr:row>
          <xdr:rowOff>0</xdr:rowOff>
        </xdr:from>
        <xdr:to>
          <xdr:col>7</xdr:col>
          <xdr:colOff>28575</xdr:colOff>
          <xdr:row>127</xdr:row>
          <xdr:rowOff>38100</xdr:rowOff>
        </xdr:to>
        <xdr:sp macro="" textlink="">
          <xdr:nvSpPr>
            <xdr:cNvPr id="7192" name="Object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7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136</xdr:row>
          <xdr:rowOff>0</xdr:rowOff>
        </xdr:from>
        <xdr:to>
          <xdr:col>7</xdr:col>
          <xdr:colOff>28575</xdr:colOff>
          <xdr:row>140</xdr:row>
          <xdr:rowOff>38100</xdr:rowOff>
        </xdr:to>
        <xdr:sp macro="" textlink="">
          <xdr:nvSpPr>
            <xdr:cNvPr id="7194" name="Object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7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149</xdr:row>
          <xdr:rowOff>0</xdr:rowOff>
        </xdr:from>
        <xdr:to>
          <xdr:col>7</xdr:col>
          <xdr:colOff>28575</xdr:colOff>
          <xdr:row>153</xdr:row>
          <xdr:rowOff>38100</xdr:rowOff>
        </xdr:to>
        <xdr:sp macro="" textlink="">
          <xdr:nvSpPr>
            <xdr:cNvPr id="7195" name="Object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7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162</xdr:row>
          <xdr:rowOff>0</xdr:rowOff>
        </xdr:from>
        <xdr:to>
          <xdr:col>7</xdr:col>
          <xdr:colOff>28575</xdr:colOff>
          <xdr:row>166</xdr:row>
          <xdr:rowOff>38100</xdr:rowOff>
        </xdr:to>
        <xdr:sp macro="" textlink="">
          <xdr:nvSpPr>
            <xdr:cNvPr id="7197" name="Object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7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175</xdr:row>
          <xdr:rowOff>19050</xdr:rowOff>
        </xdr:from>
        <xdr:to>
          <xdr:col>7</xdr:col>
          <xdr:colOff>38100</xdr:colOff>
          <xdr:row>179</xdr:row>
          <xdr:rowOff>57150</xdr:rowOff>
        </xdr:to>
        <xdr:sp macro="" textlink="">
          <xdr:nvSpPr>
            <xdr:cNvPr id="7199" name="Object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7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188</xdr:row>
          <xdr:rowOff>19050</xdr:rowOff>
        </xdr:from>
        <xdr:to>
          <xdr:col>7</xdr:col>
          <xdr:colOff>28575</xdr:colOff>
          <xdr:row>192</xdr:row>
          <xdr:rowOff>57150</xdr:rowOff>
        </xdr:to>
        <xdr:sp macro="" textlink="">
          <xdr:nvSpPr>
            <xdr:cNvPr id="7204" name="Object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7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201</xdr:row>
          <xdr:rowOff>38100</xdr:rowOff>
        </xdr:from>
        <xdr:to>
          <xdr:col>7</xdr:col>
          <xdr:colOff>28575</xdr:colOff>
          <xdr:row>205</xdr:row>
          <xdr:rowOff>76200</xdr:rowOff>
        </xdr:to>
        <xdr:sp macro="" textlink="">
          <xdr:nvSpPr>
            <xdr:cNvPr id="7207" name="Object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7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214</xdr:row>
          <xdr:rowOff>66675</xdr:rowOff>
        </xdr:from>
        <xdr:to>
          <xdr:col>7</xdr:col>
          <xdr:colOff>9525</xdr:colOff>
          <xdr:row>217</xdr:row>
          <xdr:rowOff>180975</xdr:rowOff>
        </xdr:to>
        <xdr:sp macro="" textlink="">
          <xdr:nvSpPr>
            <xdr:cNvPr id="7209" name="Object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7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227</xdr:row>
          <xdr:rowOff>0</xdr:rowOff>
        </xdr:from>
        <xdr:to>
          <xdr:col>7</xdr:col>
          <xdr:colOff>28575</xdr:colOff>
          <xdr:row>231</xdr:row>
          <xdr:rowOff>38100</xdr:rowOff>
        </xdr:to>
        <xdr:sp macro="" textlink="">
          <xdr:nvSpPr>
            <xdr:cNvPr id="7212" name="Object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7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6</xdr:row>
          <xdr:rowOff>19050</xdr:rowOff>
        </xdr:from>
        <xdr:to>
          <xdr:col>9</xdr:col>
          <xdr:colOff>828675</xdr:colOff>
          <xdr:row>10</xdr:row>
          <xdr:rowOff>57150</xdr:rowOff>
        </xdr:to>
        <xdr:sp macro="" textlink="">
          <xdr:nvSpPr>
            <xdr:cNvPr id="9219" name="Object 1027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8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19</xdr:row>
          <xdr:rowOff>66675</xdr:rowOff>
        </xdr:from>
        <xdr:to>
          <xdr:col>9</xdr:col>
          <xdr:colOff>781050</xdr:colOff>
          <xdr:row>23</xdr:row>
          <xdr:rowOff>104775</xdr:rowOff>
        </xdr:to>
        <xdr:sp macro="" textlink="">
          <xdr:nvSpPr>
            <xdr:cNvPr id="9220" name="Object 1028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8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0</xdr:rowOff>
        </xdr:from>
        <xdr:to>
          <xdr:col>10</xdr:col>
          <xdr:colOff>19050</xdr:colOff>
          <xdr:row>49</xdr:row>
          <xdr:rowOff>38100</xdr:rowOff>
        </xdr:to>
        <xdr:sp macro="" textlink="">
          <xdr:nvSpPr>
            <xdr:cNvPr id="9223" name="Object 1031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8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58</xdr:row>
          <xdr:rowOff>0</xdr:rowOff>
        </xdr:from>
        <xdr:to>
          <xdr:col>10</xdr:col>
          <xdr:colOff>152400</xdr:colOff>
          <xdr:row>61</xdr:row>
          <xdr:rowOff>104775</xdr:rowOff>
        </xdr:to>
        <xdr:sp macro="" textlink="">
          <xdr:nvSpPr>
            <xdr:cNvPr id="9225" name="Object 1033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8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84</xdr:row>
          <xdr:rowOff>0</xdr:rowOff>
        </xdr:from>
        <xdr:to>
          <xdr:col>10</xdr:col>
          <xdr:colOff>19050</xdr:colOff>
          <xdr:row>88</xdr:row>
          <xdr:rowOff>66675</xdr:rowOff>
        </xdr:to>
        <xdr:sp macro="" textlink="">
          <xdr:nvSpPr>
            <xdr:cNvPr id="9227" name="Object 1035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8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110</xdr:row>
          <xdr:rowOff>0</xdr:rowOff>
        </xdr:from>
        <xdr:to>
          <xdr:col>10</xdr:col>
          <xdr:colOff>19050</xdr:colOff>
          <xdr:row>114</xdr:row>
          <xdr:rowOff>66675</xdr:rowOff>
        </xdr:to>
        <xdr:sp macro="" textlink="">
          <xdr:nvSpPr>
            <xdr:cNvPr id="9230" name="Object 1038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8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123</xdr:row>
          <xdr:rowOff>0</xdr:rowOff>
        </xdr:from>
        <xdr:to>
          <xdr:col>10</xdr:col>
          <xdr:colOff>19050</xdr:colOff>
          <xdr:row>127</xdr:row>
          <xdr:rowOff>38100</xdr:rowOff>
        </xdr:to>
        <xdr:sp macro="" textlink="">
          <xdr:nvSpPr>
            <xdr:cNvPr id="9232" name="Object 1040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8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136</xdr:row>
          <xdr:rowOff>0</xdr:rowOff>
        </xdr:from>
        <xdr:to>
          <xdr:col>10</xdr:col>
          <xdr:colOff>19050</xdr:colOff>
          <xdr:row>140</xdr:row>
          <xdr:rowOff>38100</xdr:rowOff>
        </xdr:to>
        <xdr:sp macro="" textlink="">
          <xdr:nvSpPr>
            <xdr:cNvPr id="9234" name="Object 1042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8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176</xdr:row>
          <xdr:rowOff>0</xdr:rowOff>
        </xdr:from>
        <xdr:to>
          <xdr:col>10</xdr:col>
          <xdr:colOff>19050</xdr:colOff>
          <xdr:row>180</xdr:row>
          <xdr:rowOff>38100</xdr:rowOff>
        </xdr:to>
        <xdr:sp macro="" textlink="">
          <xdr:nvSpPr>
            <xdr:cNvPr id="9237" name="Object 1045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8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914400</xdr:colOff>
          <xdr:row>162</xdr:row>
          <xdr:rowOff>133350</xdr:rowOff>
        </xdr:from>
        <xdr:to>
          <xdr:col>9</xdr:col>
          <xdr:colOff>876300</xdr:colOff>
          <xdr:row>167</xdr:row>
          <xdr:rowOff>9525</xdr:rowOff>
        </xdr:to>
        <xdr:sp macro="" textlink="">
          <xdr:nvSpPr>
            <xdr:cNvPr id="9238" name="Object 1046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8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188</xdr:row>
          <xdr:rowOff>57150</xdr:rowOff>
        </xdr:from>
        <xdr:to>
          <xdr:col>10</xdr:col>
          <xdr:colOff>19050</xdr:colOff>
          <xdr:row>192</xdr:row>
          <xdr:rowOff>95250</xdr:rowOff>
        </xdr:to>
        <xdr:sp macro="" textlink="">
          <xdr:nvSpPr>
            <xdr:cNvPr id="9242" name="Object 1050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8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5.emf"/><Relationship Id="rId18" Type="http://schemas.openxmlformats.org/officeDocument/2006/relationships/oleObject" Target="../embeddings/oleObject128.bin"/><Relationship Id="rId26" Type="http://schemas.openxmlformats.org/officeDocument/2006/relationships/oleObject" Target="../embeddings/oleObject132.bin"/><Relationship Id="rId39" Type="http://schemas.openxmlformats.org/officeDocument/2006/relationships/image" Target="../media/image138.emf"/><Relationship Id="rId21" Type="http://schemas.openxmlformats.org/officeDocument/2006/relationships/image" Target="../media/image129.emf"/><Relationship Id="rId34" Type="http://schemas.openxmlformats.org/officeDocument/2006/relationships/oleObject" Target="../embeddings/oleObject136.bin"/><Relationship Id="rId7" Type="http://schemas.openxmlformats.org/officeDocument/2006/relationships/image" Target="../media/image122.emf"/><Relationship Id="rId12" Type="http://schemas.openxmlformats.org/officeDocument/2006/relationships/oleObject" Target="../embeddings/oleObject125.bin"/><Relationship Id="rId17" Type="http://schemas.openxmlformats.org/officeDocument/2006/relationships/image" Target="../media/image127.emf"/><Relationship Id="rId25" Type="http://schemas.openxmlformats.org/officeDocument/2006/relationships/image" Target="../media/image131.emf"/><Relationship Id="rId33" Type="http://schemas.openxmlformats.org/officeDocument/2006/relationships/image" Target="../media/image135.emf"/><Relationship Id="rId38" Type="http://schemas.openxmlformats.org/officeDocument/2006/relationships/oleObject" Target="../embeddings/oleObject138.bin"/><Relationship Id="rId2" Type="http://schemas.openxmlformats.org/officeDocument/2006/relationships/drawing" Target="../drawings/drawing10.xml"/><Relationship Id="rId16" Type="http://schemas.openxmlformats.org/officeDocument/2006/relationships/oleObject" Target="../embeddings/oleObject127.bin"/><Relationship Id="rId20" Type="http://schemas.openxmlformats.org/officeDocument/2006/relationships/oleObject" Target="../embeddings/oleObject129.bin"/><Relationship Id="rId29" Type="http://schemas.openxmlformats.org/officeDocument/2006/relationships/image" Target="../media/image133.emf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122.bin"/><Relationship Id="rId11" Type="http://schemas.openxmlformats.org/officeDocument/2006/relationships/image" Target="../media/image124.emf"/><Relationship Id="rId24" Type="http://schemas.openxmlformats.org/officeDocument/2006/relationships/oleObject" Target="../embeddings/oleObject131.bin"/><Relationship Id="rId32" Type="http://schemas.openxmlformats.org/officeDocument/2006/relationships/oleObject" Target="../embeddings/oleObject135.bin"/><Relationship Id="rId37" Type="http://schemas.openxmlformats.org/officeDocument/2006/relationships/image" Target="../media/image137.emf"/><Relationship Id="rId5" Type="http://schemas.openxmlformats.org/officeDocument/2006/relationships/image" Target="../media/image121.emf"/><Relationship Id="rId15" Type="http://schemas.openxmlformats.org/officeDocument/2006/relationships/image" Target="../media/image126.emf"/><Relationship Id="rId23" Type="http://schemas.openxmlformats.org/officeDocument/2006/relationships/image" Target="../media/image130.emf"/><Relationship Id="rId28" Type="http://schemas.openxmlformats.org/officeDocument/2006/relationships/oleObject" Target="../embeddings/oleObject133.bin"/><Relationship Id="rId36" Type="http://schemas.openxmlformats.org/officeDocument/2006/relationships/oleObject" Target="../embeddings/oleObject137.bin"/><Relationship Id="rId10" Type="http://schemas.openxmlformats.org/officeDocument/2006/relationships/oleObject" Target="../embeddings/oleObject124.bin"/><Relationship Id="rId19" Type="http://schemas.openxmlformats.org/officeDocument/2006/relationships/image" Target="../media/image128.emf"/><Relationship Id="rId31" Type="http://schemas.openxmlformats.org/officeDocument/2006/relationships/image" Target="../media/image134.emf"/><Relationship Id="rId4" Type="http://schemas.openxmlformats.org/officeDocument/2006/relationships/oleObject" Target="../embeddings/oleObject121.bin"/><Relationship Id="rId9" Type="http://schemas.openxmlformats.org/officeDocument/2006/relationships/image" Target="../media/image123.emf"/><Relationship Id="rId14" Type="http://schemas.openxmlformats.org/officeDocument/2006/relationships/oleObject" Target="../embeddings/oleObject126.bin"/><Relationship Id="rId22" Type="http://schemas.openxmlformats.org/officeDocument/2006/relationships/oleObject" Target="../embeddings/oleObject130.bin"/><Relationship Id="rId27" Type="http://schemas.openxmlformats.org/officeDocument/2006/relationships/image" Target="../media/image132.emf"/><Relationship Id="rId30" Type="http://schemas.openxmlformats.org/officeDocument/2006/relationships/oleObject" Target="../embeddings/oleObject134.bin"/><Relationship Id="rId35" Type="http://schemas.openxmlformats.org/officeDocument/2006/relationships/image" Target="../media/image136.emf"/><Relationship Id="rId8" Type="http://schemas.openxmlformats.org/officeDocument/2006/relationships/oleObject" Target="../embeddings/oleObject123.bin"/><Relationship Id="rId3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41.bin"/><Relationship Id="rId13" Type="http://schemas.openxmlformats.org/officeDocument/2006/relationships/image" Target="../media/image143.emf"/><Relationship Id="rId18" Type="http://schemas.openxmlformats.org/officeDocument/2006/relationships/oleObject" Target="../embeddings/oleObject146.bin"/><Relationship Id="rId26" Type="http://schemas.openxmlformats.org/officeDocument/2006/relationships/oleObject" Target="../embeddings/oleObject150.bin"/><Relationship Id="rId3" Type="http://schemas.openxmlformats.org/officeDocument/2006/relationships/vmlDrawing" Target="../drawings/vmlDrawing11.vml"/><Relationship Id="rId21" Type="http://schemas.openxmlformats.org/officeDocument/2006/relationships/image" Target="../media/image147.emf"/><Relationship Id="rId7" Type="http://schemas.openxmlformats.org/officeDocument/2006/relationships/image" Target="../media/image140.emf"/><Relationship Id="rId12" Type="http://schemas.openxmlformats.org/officeDocument/2006/relationships/oleObject" Target="../embeddings/oleObject143.bin"/><Relationship Id="rId17" Type="http://schemas.openxmlformats.org/officeDocument/2006/relationships/image" Target="../media/image145.emf"/><Relationship Id="rId25" Type="http://schemas.openxmlformats.org/officeDocument/2006/relationships/image" Target="../media/image149.emf"/><Relationship Id="rId2" Type="http://schemas.openxmlformats.org/officeDocument/2006/relationships/drawing" Target="../drawings/drawing11.xml"/><Relationship Id="rId16" Type="http://schemas.openxmlformats.org/officeDocument/2006/relationships/oleObject" Target="../embeddings/oleObject145.bin"/><Relationship Id="rId20" Type="http://schemas.openxmlformats.org/officeDocument/2006/relationships/oleObject" Target="../embeddings/oleObject147.bin"/><Relationship Id="rId29" Type="http://schemas.openxmlformats.org/officeDocument/2006/relationships/image" Target="../media/image151.emf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140.bin"/><Relationship Id="rId11" Type="http://schemas.openxmlformats.org/officeDocument/2006/relationships/image" Target="../media/image142.emf"/><Relationship Id="rId24" Type="http://schemas.openxmlformats.org/officeDocument/2006/relationships/oleObject" Target="../embeddings/oleObject149.bin"/><Relationship Id="rId5" Type="http://schemas.openxmlformats.org/officeDocument/2006/relationships/image" Target="../media/image139.emf"/><Relationship Id="rId15" Type="http://schemas.openxmlformats.org/officeDocument/2006/relationships/image" Target="../media/image144.emf"/><Relationship Id="rId23" Type="http://schemas.openxmlformats.org/officeDocument/2006/relationships/image" Target="../media/image148.emf"/><Relationship Id="rId28" Type="http://schemas.openxmlformats.org/officeDocument/2006/relationships/oleObject" Target="../embeddings/oleObject151.bin"/><Relationship Id="rId10" Type="http://schemas.openxmlformats.org/officeDocument/2006/relationships/oleObject" Target="../embeddings/oleObject142.bin"/><Relationship Id="rId19" Type="http://schemas.openxmlformats.org/officeDocument/2006/relationships/image" Target="../media/image146.emf"/><Relationship Id="rId31" Type="http://schemas.openxmlformats.org/officeDocument/2006/relationships/image" Target="../media/image152.emf"/><Relationship Id="rId4" Type="http://schemas.openxmlformats.org/officeDocument/2006/relationships/oleObject" Target="../embeddings/oleObject139.bin"/><Relationship Id="rId9" Type="http://schemas.openxmlformats.org/officeDocument/2006/relationships/image" Target="../media/image141.emf"/><Relationship Id="rId14" Type="http://schemas.openxmlformats.org/officeDocument/2006/relationships/oleObject" Target="../embeddings/oleObject144.bin"/><Relationship Id="rId22" Type="http://schemas.openxmlformats.org/officeDocument/2006/relationships/oleObject" Target="../embeddings/oleObject148.bin"/><Relationship Id="rId27" Type="http://schemas.openxmlformats.org/officeDocument/2006/relationships/image" Target="../media/image150.emf"/><Relationship Id="rId30" Type="http://schemas.openxmlformats.org/officeDocument/2006/relationships/oleObject" Target="../embeddings/oleObject15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0.bin"/><Relationship Id="rId13" Type="http://schemas.openxmlformats.org/officeDocument/2006/relationships/image" Target="../media/image22.emf"/><Relationship Id="rId1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19.emf"/><Relationship Id="rId12" Type="http://schemas.openxmlformats.org/officeDocument/2006/relationships/oleObject" Target="../embeddings/oleObject22.bin"/><Relationship Id="rId17" Type="http://schemas.openxmlformats.org/officeDocument/2006/relationships/image" Target="../media/image24.emf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24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19.bin"/><Relationship Id="rId11" Type="http://schemas.openxmlformats.org/officeDocument/2006/relationships/image" Target="../media/image21.emf"/><Relationship Id="rId5" Type="http://schemas.openxmlformats.org/officeDocument/2006/relationships/image" Target="../media/image18.emf"/><Relationship Id="rId15" Type="http://schemas.openxmlformats.org/officeDocument/2006/relationships/image" Target="../media/image23.emf"/><Relationship Id="rId10" Type="http://schemas.openxmlformats.org/officeDocument/2006/relationships/oleObject" Target="../embeddings/oleObject21.bin"/><Relationship Id="rId4" Type="http://schemas.openxmlformats.org/officeDocument/2006/relationships/oleObject" Target="../embeddings/oleObject18.bin"/><Relationship Id="rId9" Type="http://schemas.openxmlformats.org/officeDocument/2006/relationships/image" Target="../media/image20.emf"/><Relationship Id="rId14" Type="http://schemas.openxmlformats.org/officeDocument/2006/relationships/oleObject" Target="../embeddings/oleObject23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9.emf"/><Relationship Id="rId18" Type="http://schemas.openxmlformats.org/officeDocument/2006/relationships/oleObject" Target="../embeddings/oleObject32.bin"/><Relationship Id="rId26" Type="http://schemas.openxmlformats.org/officeDocument/2006/relationships/oleObject" Target="../embeddings/oleObject36.bin"/><Relationship Id="rId39" Type="http://schemas.openxmlformats.org/officeDocument/2006/relationships/image" Target="../media/image42.emf"/><Relationship Id="rId21" Type="http://schemas.openxmlformats.org/officeDocument/2006/relationships/image" Target="../media/image33.emf"/><Relationship Id="rId34" Type="http://schemas.openxmlformats.org/officeDocument/2006/relationships/oleObject" Target="../embeddings/oleObject40.bin"/><Relationship Id="rId7" Type="http://schemas.openxmlformats.org/officeDocument/2006/relationships/image" Target="../media/image26.emf"/><Relationship Id="rId12" Type="http://schemas.openxmlformats.org/officeDocument/2006/relationships/oleObject" Target="../embeddings/oleObject29.bin"/><Relationship Id="rId17" Type="http://schemas.openxmlformats.org/officeDocument/2006/relationships/image" Target="../media/image31.emf"/><Relationship Id="rId25" Type="http://schemas.openxmlformats.org/officeDocument/2006/relationships/image" Target="../media/image35.emf"/><Relationship Id="rId33" Type="http://schemas.openxmlformats.org/officeDocument/2006/relationships/image" Target="../media/image39.emf"/><Relationship Id="rId38" Type="http://schemas.openxmlformats.org/officeDocument/2006/relationships/oleObject" Target="../embeddings/oleObject42.bin"/><Relationship Id="rId2" Type="http://schemas.openxmlformats.org/officeDocument/2006/relationships/drawing" Target="../drawings/drawing3.xml"/><Relationship Id="rId16" Type="http://schemas.openxmlformats.org/officeDocument/2006/relationships/oleObject" Target="../embeddings/oleObject31.bin"/><Relationship Id="rId20" Type="http://schemas.openxmlformats.org/officeDocument/2006/relationships/oleObject" Target="../embeddings/oleObject33.bin"/><Relationship Id="rId29" Type="http://schemas.openxmlformats.org/officeDocument/2006/relationships/image" Target="../media/image37.emf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6.bin"/><Relationship Id="rId11" Type="http://schemas.openxmlformats.org/officeDocument/2006/relationships/image" Target="../media/image28.emf"/><Relationship Id="rId24" Type="http://schemas.openxmlformats.org/officeDocument/2006/relationships/oleObject" Target="../embeddings/oleObject35.bin"/><Relationship Id="rId32" Type="http://schemas.openxmlformats.org/officeDocument/2006/relationships/oleObject" Target="../embeddings/oleObject39.bin"/><Relationship Id="rId37" Type="http://schemas.openxmlformats.org/officeDocument/2006/relationships/image" Target="../media/image41.emf"/><Relationship Id="rId5" Type="http://schemas.openxmlformats.org/officeDocument/2006/relationships/image" Target="../media/image25.emf"/><Relationship Id="rId15" Type="http://schemas.openxmlformats.org/officeDocument/2006/relationships/image" Target="../media/image30.emf"/><Relationship Id="rId23" Type="http://schemas.openxmlformats.org/officeDocument/2006/relationships/image" Target="../media/image34.emf"/><Relationship Id="rId28" Type="http://schemas.openxmlformats.org/officeDocument/2006/relationships/oleObject" Target="../embeddings/oleObject37.bin"/><Relationship Id="rId36" Type="http://schemas.openxmlformats.org/officeDocument/2006/relationships/oleObject" Target="../embeddings/oleObject41.bin"/><Relationship Id="rId10" Type="http://schemas.openxmlformats.org/officeDocument/2006/relationships/oleObject" Target="../embeddings/oleObject28.bin"/><Relationship Id="rId19" Type="http://schemas.openxmlformats.org/officeDocument/2006/relationships/image" Target="../media/image32.emf"/><Relationship Id="rId31" Type="http://schemas.openxmlformats.org/officeDocument/2006/relationships/image" Target="../media/image38.emf"/><Relationship Id="rId4" Type="http://schemas.openxmlformats.org/officeDocument/2006/relationships/oleObject" Target="../embeddings/oleObject25.bin"/><Relationship Id="rId9" Type="http://schemas.openxmlformats.org/officeDocument/2006/relationships/image" Target="../media/image27.emf"/><Relationship Id="rId14" Type="http://schemas.openxmlformats.org/officeDocument/2006/relationships/oleObject" Target="../embeddings/oleObject30.bin"/><Relationship Id="rId22" Type="http://schemas.openxmlformats.org/officeDocument/2006/relationships/oleObject" Target="../embeddings/oleObject34.bin"/><Relationship Id="rId27" Type="http://schemas.openxmlformats.org/officeDocument/2006/relationships/image" Target="../media/image36.emf"/><Relationship Id="rId30" Type="http://schemas.openxmlformats.org/officeDocument/2006/relationships/oleObject" Target="../embeddings/oleObject38.bin"/><Relationship Id="rId35" Type="http://schemas.openxmlformats.org/officeDocument/2006/relationships/image" Target="../media/image40.emf"/><Relationship Id="rId8" Type="http://schemas.openxmlformats.org/officeDocument/2006/relationships/oleObject" Target="../embeddings/oleObject27.bin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7.emf"/><Relationship Id="rId18" Type="http://schemas.openxmlformats.org/officeDocument/2006/relationships/oleObject" Target="../embeddings/oleObject50.bin"/><Relationship Id="rId26" Type="http://schemas.openxmlformats.org/officeDocument/2006/relationships/oleObject" Target="../embeddings/oleObject54.bin"/><Relationship Id="rId39" Type="http://schemas.openxmlformats.org/officeDocument/2006/relationships/image" Target="../media/image60.emf"/><Relationship Id="rId21" Type="http://schemas.openxmlformats.org/officeDocument/2006/relationships/image" Target="../media/image51.emf"/><Relationship Id="rId34" Type="http://schemas.openxmlformats.org/officeDocument/2006/relationships/oleObject" Target="../embeddings/oleObject58.bin"/><Relationship Id="rId7" Type="http://schemas.openxmlformats.org/officeDocument/2006/relationships/image" Target="../media/image44.emf"/><Relationship Id="rId12" Type="http://schemas.openxmlformats.org/officeDocument/2006/relationships/oleObject" Target="../embeddings/oleObject47.bin"/><Relationship Id="rId17" Type="http://schemas.openxmlformats.org/officeDocument/2006/relationships/image" Target="../media/image49.emf"/><Relationship Id="rId25" Type="http://schemas.openxmlformats.org/officeDocument/2006/relationships/image" Target="../media/image53.emf"/><Relationship Id="rId33" Type="http://schemas.openxmlformats.org/officeDocument/2006/relationships/image" Target="../media/image57.emf"/><Relationship Id="rId38" Type="http://schemas.openxmlformats.org/officeDocument/2006/relationships/oleObject" Target="../embeddings/oleObject60.bin"/><Relationship Id="rId2" Type="http://schemas.openxmlformats.org/officeDocument/2006/relationships/drawing" Target="../drawings/drawing4.xml"/><Relationship Id="rId16" Type="http://schemas.openxmlformats.org/officeDocument/2006/relationships/oleObject" Target="../embeddings/oleObject49.bin"/><Relationship Id="rId20" Type="http://schemas.openxmlformats.org/officeDocument/2006/relationships/oleObject" Target="../embeddings/oleObject51.bin"/><Relationship Id="rId29" Type="http://schemas.openxmlformats.org/officeDocument/2006/relationships/image" Target="../media/image55.emf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44.bin"/><Relationship Id="rId11" Type="http://schemas.openxmlformats.org/officeDocument/2006/relationships/image" Target="../media/image46.emf"/><Relationship Id="rId24" Type="http://schemas.openxmlformats.org/officeDocument/2006/relationships/oleObject" Target="../embeddings/oleObject53.bin"/><Relationship Id="rId32" Type="http://schemas.openxmlformats.org/officeDocument/2006/relationships/oleObject" Target="../embeddings/oleObject57.bin"/><Relationship Id="rId37" Type="http://schemas.openxmlformats.org/officeDocument/2006/relationships/image" Target="../media/image59.emf"/><Relationship Id="rId5" Type="http://schemas.openxmlformats.org/officeDocument/2006/relationships/image" Target="../media/image43.emf"/><Relationship Id="rId15" Type="http://schemas.openxmlformats.org/officeDocument/2006/relationships/image" Target="../media/image48.emf"/><Relationship Id="rId23" Type="http://schemas.openxmlformats.org/officeDocument/2006/relationships/image" Target="../media/image52.emf"/><Relationship Id="rId28" Type="http://schemas.openxmlformats.org/officeDocument/2006/relationships/oleObject" Target="../embeddings/oleObject55.bin"/><Relationship Id="rId36" Type="http://schemas.openxmlformats.org/officeDocument/2006/relationships/oleObject" Target="../embeddings/oleObject59.bin"/><Relationship Id="rId10" Type="http://schemas.openxmlformats.org/officeDocument/2006/relationships/oleObject" Target="../embeddings/oleObject46.bin"/><Relationship Id="rId19" Type="http://schemas.openxmlformats.org/officeDocument/2006/relationships/image" Target="../media/image50.emf"/><Relationship Id="rId31" Type="http://schemas.openxmlformats.org/officeDocument/2006/relationships/image" Target="../media/image56.emf"/><Relationship Id="rId4" Type="http://schemas.openxmlformats.org/officeDocument/2006/relationships/oleObject" Target="../embeddings/oleObject43.bin"/><Relationship Id="rId9" Type="http://schemas.openxmlformats.org/officeDocument/2006/relationships/image" Target="../media/image45.emf"/><Relationship Id="rId14" Type="http://schemas.openxmlformats.org/officeDocument/2006/relationships/oleObject" Target="../embeddings/oleObject48.bin"/><Relationship Id="rId22" Type="http://schemas.openxmlformats.org/officeDocument/2006/relationships/oleObject" Target="../embeddings/oleObject52.bin"/><Relationship Id="rId27" Type="http://schemas.openxmlformats.org/officeDocument/2006/relationships/image" Target="../media/image54.emf"/><Relationship Id="rId30" Type="http://schemas.openxmlformats.org/officeDocument/2006/relationships/oleObject" Target="../embeddings/oleObject56.bin"/><Relationship Id="rId35" Type="http://schemas.openxmlformats.org/officeDocument/2006/relationships/image" Target="../media/image58.emf"/><Relationship Id="rId8" Type="http://schemas.openxmlformats.org/officeDocument/2006/relationships/oleObject" Target="../embeddings/oleObject45.bin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5.emf"/><Relationship Id="rId18" Type="http://schemas.openxmlformats.org/officeDocument/2006/relationships/oleObject" Target="../embeddings/oleObject68.bin"/><Relationship Id="rId26" Type="http://schemas.openxmlformats.org/officeDocument/2006/relationships/oleObject" Target="../embeddings/oleObject72.bin"/><Relationship Id="rId39" Type="http://schemas.openxmlformats.org/officeDocument/2006/relationships/image" Target="../media/image78.emf"/><Relationship Id="rId21" Type="http://schemas.openxmlformats.org/officeDocument/2006/relationships/image" Target="../media/image69.emf"/><Relationship Id="rId34" Type="http://schemas.openxmlformats.org/officeDocument/2006/relationships/oleObject" Target="../embeddings/oleObject76.bin"/><Relationship Id="rId7" Type="http://schemas.openxmlformats.org/officeDocument/2006/relationships/image" Target="../media/image62.emf"/><Relationship Id="rId12" Type="http://schemas.openxmlformats.org/officeDocument/2006/relationships/oleObject" Target="../embeddings/oleObject65.bin"/><Relationship Id="rId17" Type="http://schemas.openxmlformats.org/officeDocument/2006/relationships/image" Target="../media/image67.emf"/><Relationship Id="rId25" Type="http://schemas.openxmlformats.org/officeDocument/2006/relationships/image" Target="../media/image71.emf"/><Relationship Id="rId33" Type="http://schemas.openxmlformats.org/officeDocument/2006/relationships/image" Target="../media/image75.emf"/><Relationship Id="rId38" Type="http://schemas.openxmlformats.org/officeDocument/2006/relationships/oleObject" Target="../embeddings/oleObject78.bin"/><Relationship Id="rId2" Type="http://schemas.openxmlformats.org/officeDocument/2006/relationships/drawing" Target="../drawings/drawing5.xml"/><Relationship Id="rId16" Type="http://schemas.openxmlformats.org/officeDocument/2006/relationships/oleObject" Target="../embeddings/oleObject67.bin"/><Relationship Id="rId20" Type="http://schemas.openxmlformats.org/officeDocument/2006/relationships/oleObject" Target="../embeddings/oleObject69.bin"/><Relationship Id="rId29" Type="http://schemas.openxmlformats.org/officeDocument/2006/relationships/image" Target="../media/image73.emf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62.bin"/><Relationship Id="rId11" Type="http://schemas.openxmlformats.org/officeDocument/2006/relationships/image" Target="../media/image64.emf"/><Relationship Id="rId24" Type="http://schemas.openxmlformats.org/officeDocument/2006/relationships/oleObject" Target="../embeddings/oleObject71.bin"/><Relationship Id="rId32" Type="http://schemas.openxmlformats.org/officeDocument/2006/relationships/oleObject" Target="../embeddings/oleObject75.bin"/><Relationship Id="rId37" Type="http://schemas.openxmlformats.org/officeDocument/2006/relationships/image" Target="../media/image77.emf"/><Relationship Id="rId5" Type="http://schemas.openxmlformats.org/officeDocument/2006/relationships/image" Target="../media/image61.emf"/><Relationship Id="rId15" Type="http://schemas.openxmlformats.org/officeDocument/2006/relationships/image" Target="../media/image66.emf"/><Relationship Id="rId23" Type="http://schemas.openxmlformats.org/officeDocument/2006/relationships/image" Target="../media/image70.emf"/><Relationship Id="rId28" Type="http://schemas.openxmlformats.org/officeDocument/2006/relationships/oleObject" Target="../embeddings/oleObject73.bin"/><Relationship Id="rId36" Type="http://schemas.openxmlformats.org/officeDocument/2006/relationships/oleObject" Target="../embeddings/oleObject77.bin"/><Relationship Id="rId10" Type="http://schemas.openxmlformats.org/officeDocument/2006/relationships/oleObject" Target="../embeddings/oleObject64.bin"/><Relationship Id="rId19" Type="http://schemas.openxmlformats.org/officeDocument/2006/relationships/image" Target="../media/image68.emf"/><Relationship Id="rId31" Type="http://schemas.openxmlformats.org/officeDocument/2006/relationships/image" Target="../media/image74.emf"/><Relationship Id="rId4" Type="http://schemas.openxmlformats.org/officeDocument/2006/relationships/oleObject" Target="../embeddings/oleObject61.bin"/><Relationship Id="rId9" Type="http://schemas.openxmlformats.org/officeDocument/2006/relationships/image" Target="../media/image63.emf"/><Relationship Id="rId14" Type="http://schemas.openxmlformats.org/officeDocument/2006/relationships/oleObject" Target="../embeddings/oleObject66.bin"/><Relationship Id="rId22" Type="http://schemas.openxmlformats.org/officeDocument/2006/relationships/oleObject" Target="../embeddings/oleObject70.bin"/><Relationship Id="rId27" Type="http://schemas.openxmlformats.org/officeDocument/2006/relationships/image" Target="../media/image72.emf"/><Relationship Id="rId30" Type="http://schemas.openxmlformats.org/officeDocument/2006/relationships/oleObject" Target="../embeddings/oleObject74.bin"/><Relationship Id="rId35" Type="http://schemas.openxmlformats.org/officeDocument/2006/relationships/image" Target="../media/image76.emf"/><Relationship Id="rId8" Type="http://schemas.openxmlformats.org/officeDocument/2006/relationships/oleObject" Target="../embeddings/oleObject63.bin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1.bin"/><Relationship Id="rId13" Type="http://schemas.openxmlformats.org/officeDocument/2006/relationships/image" Target="../media/image83.emf"/><Relationship Id="rId3" Type="http://schemas.openxmlformats.org/officeDocument/2006/relationships/vmlDrawing" Target="../drawings/vmlDrawing6.vml"/><Relationship Id="rId7" Type="http://schemas.openxmlformats.org/officeDocument/2006/relationships/image" Target="../media/image80.emf"/><Relationship Id="rId12" Type="http://schemas.openxmlformats.org/officeDocument/2006/relationships/oleObject" Target="../embeddings/oleObject83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80.bin"/><Relationship Id="rId11" Type="http://schemas.openxmlformats.org/officeDocument/2006/relationships/image" Target="../media/image82.emf"/><Relationship Id="rId5" Type="http://schemas.openxmlformats.org/officeDocument/2006/relationships/image" Target="../media/image79.emf"/><Relationship Id="rId10" Type="http://schemas.openxmlformats.org/officeDocument/2006/relationships/oleObject" Target="../embeddings/oleObject82.bin"/><Relationship Id="rId4" Type="http://schemas.openxmlformats.org/officeDocument/2006/relationships/oleObject" Target="../embeddings/oleObject79.bin"/><Relationship Id="rId9" Type="http://schemas.openxmlformats.org/officeDocument/2006/relationships/image" Target="../media/image81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6.bin"/><Relationship Id="rId13" Type="http://schemas.openxmlformats.org/officeDocument/2006/relationships/image" Target="../media/image88.emf"/><Relationship Id="rId18" Type="http://schemas.openxmlformats.org/officeDocument/2006/relationships/oleObject" Target="../embeddings/oleObject91.bin"/><Relationship Id="rId3" Type="http://schemas.openxmlformats.org/officeDocument/2006/relationships/vmlDrawing" Target="../drawings/vmlDrawing7.vml"/><Relationship Id="rId7" Type="http://schemas.openxmlformats.org/officeDocument/2006/relationships/image" Target="../media/image85.emf"/><Relationship Id="rId12" Type="http://schemas.openxmlformats.org/officeDocument/2006/relationships/oleObject" Target="../embeddings/oleObject88.bin"/><Relationship Id="rId17" Type="http://schemas.openxmlformats.org/officeDocument/2006/relationships/image" Target="../media/image90.emf"/><Relationship Id="rId2" Type="http://schemas.openxmlformats.org/officeDocument/2006/relationships/drawing" Target="../drawings/drawing7.xml"/><Relationship Id="rId16" Type="http://schemas.openxmlformats.org/officeDocument/2006/relationships/oleObject" Target="../embeddings/oleObject90.bin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85.bin"/><Relationship Id="rId11" Type="http://schemas.openxmlformats.org/officeDocument/2006/relationships/image" Target="../media/image87.emf"/><Relationship Id="rId5" Type="http://schemas.openxmlformats.org/officeDocument/2006/relationships/image" Target="../media/image84.emf"/><Relationship Id="rId15" Type="http://schemas.openxmlformats.org/officeDocument/2006/relationships/image" Target="../media/image89.emf"/><Relationship Id="rId10" Type="http://schemas.openxmlformats.org/officeDocument/2006/relationships/oleObject" Target="../embeddings/oleObject87.bin"/><Relationship Id="rId19" Type="http://schemas.openxmlformats.org/officeDocument/2006/relationships/image" Target="../media/image91.emf"/><Relationship Id="rId4" Type="http://schemas.openxmlformats.org/officeDocument/2006/relationships/oleObject" Target="../embeddings/oleObject84.bin"/><Relationship Id="rId9" Type="http://schemas.openxmlformats.org/officeDocument/2006/relationships/image" Target="../media/image86.emf"/><Relationship Id="rId14" Type="http://schemas.openxmlformats.org/officeDocument/2006/relationships/oleObject" Target="../embeddings/oleObject89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6.emf"/><Relationship Id="rId18" Type="http://schemas.openxmlformats.org/officeDocument/2006/relationships/oleObject" Target="../embeddings/oleObject99.bin"/><Relationship Id="rId26" Type="http://schemas.openxmlformats.org/officeDocument/2006/relationships/oleObject" Target="../embeddings/oleObject103.bin"/><Relationship Id="rId39" Type="http://schemas.openxmlformats.org/officeDocument/2006/relationships/image" Target="../media/image109.emf"/><Relationship Id="rId21" Type="http://schemas.openxmlformats.org/officeDocument/2006/relationships/image" Target="../media/image100.emf"/><Relationship Id="rId34" Type="http://schemas.openxmlformats.org/officeDocument/2006/relationships/oleObject" Target="../embeddings/oleObject107.bin"/><Relationship Id="rId7" Type="http://schemas.openxmlformats.org/officeDocument/2006/relationships/image" Target="../media/image93.emf"/><Relationship Id="rId12" Type="http://schemas.openxmlformats.org/officeDocument/2006/relationships/oleObject" Target="../embeddings/oleObject96.bin"/><Relationship Id="rId17" Type="http://schemas.openxmlformats.org/officeDocument/2006/relationships/image" Target="../media/image98.emf"/><Relationship Id="rId25" Type="http://schemas.openxmlformats.org/officeDocument/2006/relationships/image" Target="../media/image102.emf"/><Relationship Id="rId33" Type="http://schemas.openxmlformats.org/officeDocument/2006/relationships/image" Target="../media/image106.emf"/><Relationship Id="rId38" Type="http://schemas.openxmlformats.org/officeDocument/2006/relationships/oleObject" Target="../embeddings/oleObject109.bin"/><Relationship Id="rId2" Type="http://schemas.openxmlformats.org/officeDocument/2006/relationships/drawing" Target="../drawings/drawing8.xml"/><Relationship Id="rId16" Type="http://schemas.openxmlformats.org/officeDocument/2006/relationships/oleObject" Target="../embeddings/oleObject98.bin"/><Relationship Id="rId20" Type="http://schemas.openxmlformats.org/officeDocument/2006/relationships/oleObject" Target="../embeddings/oleObject100.bin"/><Relationship Id="rId29" Type="http://schemas.openxmlformats.org/officeDocument/2006/relationships/image" Target="../media/image104.emf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93.bin"/><Relationship Id="rId11" Type="http://schemas.openxmlformats.org/officeDocument/2006/relationships/image" Target="../media/image95.emf"/><Relationship Id="rId24" Type="http://schemas.openxmlformats.org/officeDocument/2006/relationships/oleObject" Target="../embeddings/oleObject102.bin"/><Relationship Id="rId32" Type="http://schemas.openxmlformats.org/officeDocument/2006/relationships/oleObject" Target="../embeddings/oleObject106.bin"/><Relationship Id="rId37" Type="http://schemas.openxmlformats.org/officeDocument/2006/relationships/image" Target="../media/image108.emf"/><Relationship Id="rId5" Type="http://schemas.openxmlformats.org/officeDocument/2006/relationships/image" Target="../media/image92.emf"/><Relationship Id="rId15" Type="http://schemas.openxmlformats.org/officeDocument/2006/relationships/image" Target="../media/image97.emf"/><Relationship Id="rId23" Type="http://schemas.openxmlformats.org/officeDocument/2006/relationships/image" Target="../media/image101.emf"/><Relationship Id="rId28" Type="http://schemas.openxmlformats.org/officeDocument/2006/relationships/oleObject" Target="../embeddings/oleObject104.bin"/><Relationship Id="rId36" Type="http://schemas.openxmlformats.org/officeDocument/2006/relationships/oleObject" Target="../embeddings/oleObject108.bin"/><Relationship Id="rId10" Type="http://schemas.openxmlformats.org/officeDocument/2006/relationships/oleObject" Target="../embeddings/oleObject95.bin"/><Relationship Id="rId19" Type="http://schemas.openxmlformats.org/officeDocument/2006/relationships/image" Target="../media/image99.emf"/><Relationship Id="rId31" Type="http://schemas.openxmlformats.org/officeDocument/2006/relationships/image" Target="../media/image105.emf"/><Relationship Id="rId4" Type="http://schemas.openxmlformats.org/officeDocument/2006/relationships/oleObject" Target="../embeddings/oleObject92.bin"/><Relationship Id="rId9" Type="http://schemas.openxmlformats.org/officeDocument/2006/relationships/image" Target="../media/image94.emf"/><Relationship Id="rId14" Type="http://schemas.openxmlformats.org/officeDocument/2006/relationships/oleObject" Target="../embeddings/oleObject97.bin"/><Relationship Id="rId22" Type="http://schemas.openxmlformats.org/officeDocument/2006/relationships/oleObject" Target="../embeddings/oleObject101.bin"/><Relationship Id="rId27" Type="http://schemas.openxmlformats.org/officeDocument/2006/relationships/image" Target="../media/image103.emf"/><Relationship Id="rId30" Type="http://schemas.openxmlformats.org/officeDocument/2006/relationships/oleObject" Target="../embeddings/oleObject105.bin"/><Relationship Id="rId35" Type="http://schemas.openxmlformats.org/officeDocument/2006/relationships/image" Target="../media/image107.emf"/><Relationship Id="rId8" Type="http://schemas.openxmlformats.org/officeDocument/2006/relationships/oleObject" Target="../embeddings/oleObject94.bin"/><Relationship Id="rId3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12.bin"/><Relationship Id="rId13" Type="http://schemas.openxmlformats.org/officeDocument/2006/relationships/image" Target="../media/image114.emf"/><Relationship Id="rId18" Type="http://schemas.openxmlformats.org/officeDocument/2006/relationships/oleObject" Target="../embeddings/oleObject117.bin"/><Relationship Id="rId3" Type="http://schemas.openxmlformats.org/officeDocument/2006/relationships/vmlDrawing" Target="../drawings/vmlDrawing9.vml"/><Relationship Id="rId21" Type="http://schemas.openxmlformats.org/officeDocument/2006/relationships/image" Target="../media/image118.emf"/><Relationship Id="rId7" Type="http://schemas.openxmlformats.org/officeDocument/2006/relationships/image" Target="../media/image111.emf"/><Relationship Id="rId12" Type="http://schemas.openxmlformats.org/officeDocument/2006/relationships/oleObject" Target="../embeddings/oleObject114.bin"/><Relationship Id="rId17" Type="http://schemas.openxmlformats.org/officeDocument/2006/relationships/image" Target="../media/image116.emf"/><Relationship Id="rId25" Type="http://schemas.openxmlformats.org/officeDocument/2006/relationships/image" Target="../media/image120.emf"/><Relationship Id="rId2" Type="http://schemas.openxmlformats.org/officeDocument/2006/relationships/drawing" Target="../drawings/drawing9.xml"/><Relationship Id="rId16" Type="http://schemas.openxmlformats.org/officeDocument/2006/relationships/oleObject" Target="../embeddings/oleObject116.bin"/><Relationship Id="rId20" Type="http://schemas.openxmlformats.org/officeDocument/2006/relationships/oleObject" Target="../embeddings/oleObject118.bin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111.bin"/><Relationship Id="rId11" Type="http://schemas.openxmlformats.org/officeDocument/2006/relationships/image" Target="../media/image113.emf"/><Relationship Id="rId24" Type="http://schemas.openxmlformats.org/officeDocument/2006/relationships/oleObject" Target="../embeddings/oleObject120.bin"/><Relationship Id="rId5" Type="http://schemas.openxmlformats.org/officeDocument/2006/relationships/image" Target="../media/image110.emf"/><Relationship Id="rId15" Type="http://schemas.openxmlformats.org/officeDocument/2006/relationships/image" Target="../media/image115.emf"/><Relationship Id="rId23" Type="http://schemas.openxmlformats.org/officeDocument/2006/relationships/image" Target="../media/image119.emf"/><Relationship Id="rId10" Type="http://schemas.openxmlformats.org/officeDocument/2006/relationships/oleObject" Target="../embeddings/oleObject113.bin"/><Relationship Id="rId19" Type="http://schemas.openxmlformats.org/officeDocument/2006/relationships/image" Target="../media/image117.emf"/><Relationship Id="rId4" Type="http://schemas.openxmlformats.org/officeDocument/2006/relationships/oleObject" Target="../embeddings/oleObject110.bin"/><Relationship Id="rId9" Type="http://schemas.openxmlformats.org/officeDocument/2006/relationships/image" Target="../media/image112.emf"/><Relationship Id="rId14" Type="http://schemas.openxmlformats.org/officeDocument/2006/relationships/oleObject" Target="../embeddings/oleObject115.bin"/><Relationship Id="rId22" Type="http://schemas.openxmlformats.org/officeDocument/2006/relationships/oleObject" Target="../embeddings/oleObject11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2:P381"/>
  <sheetViews>
    <sheetView showGridLines="0" topLeftCell="A2" zoomScale="85" workbookViewId="0">
      <pane ySplit="8" topLeftCell="A344" activePane="bottomLeft" state="frozen"/>
      <selection activeCell="A32" sqref="A32:IV32"/>
      <selection pane="bottomLeft" activeCell="M371" sqref="M371"/>
    </sheetView>
  </sheetViews>
  <sheetFormatPr baseColWidth="10" defaultColWidth="11.42578125" defaultRowHeight="11.25" x14ac:dyDescent="0.2"/>
  <cols>
    <col min="1" max="1" width="11.42578125" style="8"/>
    <col min="2" max="2" width="13.85546875" style="8" customWidth="1"/>
    <col min="3" max="3" width="17.5703125" style="8" customWidth="1"/>
    <col min="4" max="4" width="15.5703125" style="8" customWidth="1"/>
    <col min="5" max="5" width="14.42578125" style="8" customWidth="1"/>
    <col min="6" max="6" width="21.5703125" style="8" customWidth="1"/>
    <col min="7" max="7" width="14.5703125" style="8" bestFit="1" customWidth="1"/>
    <col min="8" max="8" width="32.85546875" style="8" customWidth="1"/>
    <col min="9" max="9" width="5.42578125" style="8" customWidth="1"/>
    <col min="10" max="10" width="14.85546875" style="8" customWidth="1"/>
    <col min="11" max="11" width="14.7109375" style="8" customWidth="1"/>
    <col min="12" max="12" width="38.42578125" style="8" customWidth="1"/>
    <col min="13" max="14" width="13.5703125" style="8" customWidth="1"/>
    <col min="15" max="15" width="13.7109375" style="8" customWidth="1"/>
    <col min="16" max="16384" width="11.42578125" style="8"/>
  </cols>
  <sheetData>
    <row r="2" spans="2:15" ht="15.75" x14ac:dyDescent="0.25">
      <c r="B2" s="206" t="s">
        <v>0</v>
      </c>
      <c r="C2" s="206"/>
      <c r="D2" s="206"/>
      <c r="E2" s="206"/>
      <c r="F2" s="206"/>
      <c r="G2" s="206"/>
      <c r="H2" s="206"/>
      <c r="I2" s="206"/>
      <c r="J2" s="206"/>
    </row>
    <row r="3" spans="2:15" ht="12.75" x14ac:dyDescent="0.2">
      <c r="B3" s="10" t="s">
        <v>1</v>
      </c>
    </row>
    <row r="4" spans="2:15" ht="12" thickBot="1" x14ac:dyDescent="0.25">
      <c r="B4" s="55" t="s">
        <v>2</v>
      </c>
    </row>
    <row r="5" spans="2:15" ht="24" customHeight="1" thickBot="1" x14ac:dyDescent="0.25">
      <c r="B5" s="23" t="s">
        <v>3</v>
      </c>
      <c r="C5" s="24">
        <v>756</v>
      </c>
      <c r="D5" s="25" t="s">
        <v>4</v>
      </c>
      <c r="H5" s="8">
        <f>+G126/F126</f>
        <v>194749.98469641246</v>
      </c>
    </row>
    <row r="6" spans="2:15" s="28" customFormat="1" ht="5.25" customHeight="1" thickBot="1" x14ac:dyDescent="0.25">
      <c r="B6" s="36"/>
      <c r="C6" s="26"/>
      <c r="D6" s="27"/>
      <c r="I6" s="8"/>
    </row>
    <row r="7" spans="2:15" ht="12.75" x14ac:dyDescent="0.2">
      <c r="B7" s="1"/>
      <c r="C7" s="207" t="s">
        <v>5</v>
      </c>
      <c r="D7" s="208"/>
      <c r="E7" s="208"/>
      <c r="F7" s="209"/>
      <c r="G7" s="31"/>
      <c r="H7" s="20"/>
      <c r="J7" s="207" t="s">
        <v>6</v>
      </c>
      <c r="K7" s="208"/>
      <c r="L7" s="209"/>
    </row>
    <row r="8" spans="2:15" ht="12.75" x14ac:dyDescent="0.2">
      <c r="B8" s="2"/>
      <c r="C8" s="29"/>
      <c r="D8" s="3" t="s">
        <v>7</v>
      </c>
      <c r="E8" s="37"/>
      <c r="F8" s="21"/>
      <c r="G8" s="32" t="s">
        <v>8</v>
      </c>
      <c r="H8" s="21" t="s">
        <v>9</v>
      </c>
      <c r="J8" s="29"/>
      <c r="K8" s="3"/>
      <c r="L8" s="21" t="s">
        <v>10</v>
      </c>
    </row>
    <row r="9" spans="2:15" ht="13.5" thickBot="1" x14ac:dyDescent="0.25">
      <c r="B9" s="2"/>
      <c r="C9" s="29" t="s">
        <v>11</v>
      </c>
      <c r="D9" s="30" t="s">
        <v>12</v>
      </c>
      <c r="E9" s="3" t="s">
        <v>13</v>
      </c>
      <c r="F9" s="35" t="s">
        <v>14</v>
      </c>
      <c r="G9" s="32" t="s">
        <v>15</v>
      </c>
      <c r="H9" s="21" t="s">
        <v>16</v>
      </c>
      <c r="J9" s="29" t="s">
        <v>17</v>
      </c>
      <c r="K9" s="3" t="s">
        <v>18</v>
      </c>
      <c r="L9" s="21" t="s">
        <v>19</v>
      </c>
    </row>
    <row r="10" spans="2:15" ht="12.75" x14ac:dyDescent="0.2">
      <c r="B10" s="19">
        <v>36161</v>
      </c>
      <c r="C10" s="67">
        <v>0</v>
      </c>
      <c r="D10" s="69">
        <v>365.12291005291002</v>
      </c>
      <c r="E10" s="61">
        <v>0</v>
      </c>
      <c r="F10" s="70">
        <v>365.12291005291002</v>
      </c>
      <c r="G10" s="71">
        <v>27275419.559999999</v>
      </c>
      <c r="H10" s="63">
        <v>74.702021727553358</v>
      </c>
      <c r="J10" s="67">
        <v>62.521485999999996</v>
      </c>
      <c r="K10" s="61">
        <v>1730472</v>
      </c>
      <c r="L10" s="63">
        <v>27.678036955167702</v>
      </c>
      <c r="M10" s="203" t="s">
        <v>20</v>
      </c>
      <c r="N10" s="200"/>
      <c r="O10" s="201"/>
    </row>
    <row r="11" spans="2:15" ht="12.75" x14ac:dyDescent="0.2">
      <c r="B11" s="19">
        <v>36193</v>
      </c>
      <c r="C11" s="67">
        <v>0</v>
      </c>
      <c r="D11" s="69">
        <v>256.9519312169312</v>
      </c>
      <c r="E11" s="61">
        <v>0</v>
      </c>
      <c r="F11" s="70">
        <v>256.95193121693126</v>
      </c>
      <c r="G11" s="71">
        <v>18653228.530000001</v>
      </c>
      <c r="H11" s="63">
        <v>72.594233643848526</v>
      </c>
      <c r="J11" s="67">
        <v>56.292796000000003</v>
      </c>
      <c r="K11" s="61">
        <v>1558078</v>
      </c>
      <c r="L11" s="63">
        <v>27.678106449002815</v>
      </c>
      <c r="M11" s="49"/>
      <c r="N11" s="50"/>
      <c r="O11" s="51"/>
    </row>
    <row r="12" spans="2:15" ht="12.75" x14ac:dyDescent="0.2">
      <c r="B12" s="19">
        <v>36225</v>
      </c>
      <c r="C12" s="67">
        <v>0</v>
      </c>
      <c r="D12" s="69">
        <v>187.57440476190476</v>
      </c>
      <c r="E12" s="61">
        <v>0</v>
      </c>
      <c r="F12" s="70">
        <v>187.57440476190476</v>
      </c>
      <c r="G12" s="71">
        <v>13773309.23</v>
      </c>
      <c r="H12" s="63">
        <v>73.428510928679103</v>
      </c>
      <c r="J12" s="67">
        <v>49.963090999999999</v>
      </c>
      <c r="K12" s="61">
        <v>1382881</v>
      </c>
      <c r="L12" s="63">
        <v>27.678051383970622</v>
      </c>
      <c r="M12" s="49"/>
      <c r="N12" s="50"/>
      <c r="O12" s="51"/>
    </row>
    <row r="13" spans="2:15" ht="12.75" x14ac:dyDescent="0.2">
      <c r="B13" s="19">
        <v>36257</v>
      </c>
      <c r="C13" s="67">
        <v>0</v>
      </c>
      <c r="D13" s="69">
        <v>226.19973544973544</v>
      </c>
      <c r="E13" s="61">
        <v>0</v>
      </c>
      <c r="F13" s="70">
        <v>226.19973544973544</v>
      </c>
      <c r="G13" s="71">
        <v>17640194.260000002</v>
      </c>
      <c r="H13" s="63">
        <v>77.985034884887767</v>
      </c>
      <c r="J13" s="67">
        <v>43.422733999999998</v>
      </c>
      <c r="K13" s="61">
        <v>1201857</v>
      </c>
      <c r="L13" s="63">
        <v>27.678059147542392</v>
      </c>
      <c r="M13" s="49"/>
      <c r="N13" s="50"/>
      <c r="O13" s="51"/>
    </row>
    <row r="14" spans="2:15" ht="12.75" x14ac:dyDescent="0.2">
      <c r="B14" s="19">
        <v>36289</v>
      </c>
      <c r="C14" s="67">
        <v>31.312420634920635</v>
      </c>
      <c r="D14" s="69">
        <v>249.3389021164021</v>
      </c>
      <c r="E14" s="61">
        <v>0</v>
      </c>
      <c r="F14" s="70">
        <v>280.65132275132277</v>
      </c>
      <c r="G14" s="71">
        <v>21361846.350000001</v>
      </c>
      <c r="H14" s="63">
        <v>76.115252693564301</v>
      </c>
      <c r="J14" s="67">
        <v>69.085888000000011</v>
      </c>
      <c r="K14" s="61">
        <v>1912163</v>
      </c>
      <c r="L14" s="63">
        <v>27.678054887273063</v>
      </c>
      <c r="M14" s="49"/>
      <c r="N14" s="50"/>
      <c r="O14" s="51"/>
    </row>
    <row r="15" spans="2:15" ht="12.75" x14ac:dyDescent="0.2">
      <c r="B15" s="19">
        <v>36321</v>
      </c>
      <c r="C15" s="67">
        <v>0</v>
      </c>
      <c r="D15" s="69">
        <v>213.9948941798942</v>
      </c>
      <c r="E15" s="61">
        <v>0</v>
      </c>
      <c r="F15" s="70">
        <v>213.9948941798942</v>
      </c>
      <c r="G15" s="71">
        <v>17233406.579999998</v>
      </c>
      <c r="H15" s="63">
        <v>80.531858697118182</v>
      </c>
      <c r="J15" s="67">
        <v>94.726928000000001</v>
      </c>
      <c r="K15" s="61">
        <v>1878971</v>
      </c>
      <c r="L15" s="63">
        <v>19.835658557406191</v>
      </c>
      <c r="M15" s="49"/>
      <c r="N15" s="50"/>
      <c r="O15" s="51"/>
    </row>
    <row r="16" spans="2:15" ht="12.75" x14ac:dyDescent="0.2">
      <c r="B16" s="19">
        <v>36353</v>
      </c>
      <c r="C16" s="67">
        <v>62.024603174603172</v>
      </c>
      <c r="D16" s="69">
        <v>242.33611111111111</v>
      </c>
      <c r="E16" s="61">
        <v>0</v>
      </c>
      <c r="F16" s="70">
        <v>304.36071428571432</v>
      </c>
      <c r="G16" s="71">
        <v>23467933.050000001</v>
      </c>
      <c r="H16" s="63">
        <v>77.10565769000597</v>
      </c>
      <c r="J16" s="67">
        <v>117.458703</v>
      </c>
      <c r="K16" s="61">
        <v>3195870</v>
      </c>
      <c r="L16" s="63">
        <v>27.208456405312084</v>
      </c>
      <c r="M16" s="49"/>
      <c r="N16" s="50"/>
      <c r="O16" s="51"/>
    </row>
    <row r="17" spans="2:15" ht="13.5" thickBot="1" x14ac:dyDescent="0.25">
      <c r="B17" s="19">
        <v>36385</v>
      </c>
      <c r="C17" s="67">
        <v>0</v>
      </c>
      <c r="D17" s="69">
        <v>202.92048941798944</v>
      </c>
      <c r="E17" s="61">
        <v>0</v>
      </c>
      <c r="F17" s="70">
        <v>202.92048941798944</v>
      </c>
      <c r="G17" s="71">
        <v>15563195.970000001</v>
      </c>
      <c r="H17" s="63">
        <v>76.696030128046218</v>
      </c>
      <c r="J17" s="67">
        <v>119.38417200000001</v>
      </c>
      <c r="K17" s="61">
        <v>4576377</v>
      </c>
      <c r="L17" s="63">
        <v>38.33319713437389</v>
      </c>
      <c r="M17" s="52"/>
      <c r="N17" s="53"/>
      <c r="O17" s="54"/>
    </row>
    <row r="18" spans="2:15" ht="12.75" x14ac:dyDescent="0.2">
      <c r="B18" s="19">
        <v>36417</v>
      </c>
      <c r="C18" s="67">
        <v>35.013875661375664</v>
      </c>
      <c r="D18" s="69">
        <v>91.096124338624335</v>
      </c>
      <c r="E18" s="61">
        <v>0</v>
      </c>
      <c r="F18" s="70">
        <v>126.11</v>
      </c>
      <c r="G18" s="71">
        <v>10279445.67</v>
      </c>
      <c r="H18" s="63">
        <v>81.51174109904052</v>
      </c>
      <c r="J18" s="67">
        <v>109.133595</v>
      </c>
      <c r="K18" s="61">
        <v>4068578</v>
      </c>
      <c r="L18" s="63">
        <v>37.280710857183806</v>
      </c>
    </row>
    <row r="19" spans="2:15" ht="12.75" x14ac:dyDescent="0.2">
      <c r="B19" s="19">
        <v>36449</v>
      </c>
      <c r="C19" s="67">
        <v>4.5017857142857141</v>
      </c>
      <c r="D19" s="69">
        <v>78.986322751322746</v>
      </c>
      <c r="E19" s="61">
        <v>6.0023809523809524</v>
      </c>
      <c r="F19" s="70">
        <v>89.490489417989409</v>
      </c>
      <c r="G19" s="71">
        <v>6920378.25</v>
      </c>
      <c r="H19" s="63">
        <v>77.330879460011801</v>
      </c>
      <c r="J19" s="67">
        <v>134.57550000000001</v>
      </c>
      <c r="K19" s="61">
        <v>4273706</v>
      </c>
      <c r="L19" s="63">
        <v>31.756939413191848</v>
      </c>
    </row>
    <row r="20" spans="2:15" ht="12.75" x14ac:dyDescent="0.2">
      <c r="B20" s="19">
        <v>36481</v>
      </c>
      <c r="C20" s="67">
        <v>58.224126984126976</v>
      </c>
      <c r="D20" s="69">
        <v>210.80660052910054</v>
      </c>
      <c r="E20" s="61">
        <v>0</v>
      </c>
      <c r="F20" s="70">
        <v>269.03072751322748</v>
      </c>
      <c r="G20" s="71">
        <v>21777761.789999999</v>
      </c>
      <c r="H20" s="63">
        <v>80.948975573540196</v>
      </c>
      <c r="J20" s="67">
        <v>128.52091200000001</v>
      </c>
      <c r="K20" s="61">
        <v>3836586.19</v>
      </c>
      <c r="L20" s="63">
        <v>29.851843799552242</v>
      </c>
    </row>
    <row r="21" spans="2:15" ht="13.5" thickBot="1" x14ac:dyDescent="0.25">
      <c r="B21" s="19">
        <v>36513</v>
      </c>
      <c r="C21" s="67">
        <v>54.300013227513226</v>
      </c>
      <c r="D21" s="69">
        <v>90.849206349206355</v>
      </c>
      <c r="E21" s="61">
        <v>0</v>
      </c>
      <c r="F21" s="70">
        <v>145</v>
      </c>
      <c r="G21" s="71">
        <v>10541637</v>
      </c>
      <c r="H21" s="63">
        <v>72.700944827586213</v>
      </c>
      <c r="J21" s="67">
        <v>138.85997800000001</v>
      </c>
      <c r="K21" s="61">
        <v>4405666.43</v>
      </c>
      <c r="L21" s="63">
        <v>31.727402621365815</v>
      </c>
    </row>
    <row r="22" spans="2:15" ht="13.5" thickBot="1" x14ac:dyDescent="0.25">
      <c r="B22" s="18" t="s">
        <v>21</v>
      </c>
      <c r="C22" s="68">
        <v>245</v>
      </c>
      <c r="D22" s="72">
        <v>2416</v>
      </c>
      <c r="E22" s="64">
        <v>6</v>
      </c>
      <c r="F22" s="73">
        <v>2667.4076190476189</v>
      </c>
      <c r="G22" s="74">
        <v>204487756.23999998</v>
      </c>
      <c r="H22" s="66">
        <v>76.661607614741328</v>
      </c>
      <c r="J22" s="68">
        <v>1123.9457829999999</v>
      </c>
      <c r="K22" s="64">
        <v>34021206</v>
      </c>
      <c r="L22" s="66">
        <v>30.269436937777989</v>
      </c>
    </row>
    <row r="23" spans="2:15" ht="12.75" x14ac:dyDescent="0.2">
      <c r="B23" s="19">
        <v>36526</v>
      </c>
      <c r="C23" s="67">
        <v>71.372341269841272</v>
      </c>
      <c r="D23" s="69">
        <v>261.75883994709</v>
      </c>
      <c r="E23" s="61">
        <v>8.1753968253968257</v>
      </c>
      <c r="F23" s="70">
        <v>341.30658507977842</v>
      </c>
      <c r="G23" s="71">
        <v>25452946.78125</v>
      </c>
      <c r="H23" s="63">
        <v>74.575024022172101</v>
      </c>
      <c r="J23" s="67">
        <v>138.85997800000001</v>
      </c>
      <c r="K23" s="61">
        <v>3843446.7</v>
      </c>
      <c r="L23" s="63">
        <v>27.678577768462556</v>
      </c>
      <c r="M23" s="203" t="s">
        <v>22</v>
      </c>
      <c r="N23" s="200"/>
      <c r="O23" s="201"/>
    </row>
    <row r="24" spans="2:15" ht="12.75" x14ac:dyDescent="0.2">
      <c r="B24" s="19">
        <v>36557</v>
      </c>
      <c r="C24" s="67">
        <v>60.023809523809526</v>
      </c>
      <c r="D24" s="69">
        <v>169.16639285714285</v>
      </c>
      <c r="E24" s="61">
        <v>0</v>
      </c>
      <c r="F24" s="70">
        <v>229.19020238095237</v>
      </c>
      <c r="G24" s="71">
        <v>17049538.8203125</v>
      </c>
      <c r="H24" s="63">
        <v>74.390347594236687</v>
      </c>
      <c r="J24" s="67">
        <v>127.483138</v>
      </c>
      <c r="K24" s="61">
        <v>3528544.12</v>
      </c>
      <c r="L24" s="63">
        <v>27.678516354060882</v>
      </c>
      <c r="M24" s="49"/>
      <c r="N24" s="50"/>
      <c r="O24" s="51"/>
    </row>
    <row r="25" spans="2:15" ht="12.75" x14ac:dyDescent="0.2">
      <c r="B25" s="19">
        <v>36586</v>
      </c>
      <c r="C25" s="67">
        <v>0.5001984126984127</v>
      </c>
      <c r="D25" s="69">
        <v>211.87851851851852</v>
      </c>
      <c r="E25" s="61">
        <v>8.5593955026455024</v>
      </c>
      <c r="F25" s="70">
        <v>221</v>
      </c>
      <c r="G25" s="71">
        <v>16213445.351196289</v>
      </c>
      <c r="H25" s="63">
        <v>73.364006114010365</v>
      </c>
      <c r="J25" s="67">
        <v>126.830106</v>
      </c>
      <c r="K25" s="61">
        <v>3510468.08</v>
      </c>
      <c r="L25" s="63">
        <v>27.678507814225117</v>
      </c>
      <c r="M25" s="49"/>
      <c r="N25" s="50"/>
      <c r="O25" s="51"/>
    </row>
    <row r="26" spans="2:15" ht="12.75" x14ac:dyDescent="0.2">
      <c r="B26" s="19">
        <v>36617</v>
      </c>
      <c r="C26" s="67">
        <v>142.6162261904762</v>
      </c>
      <c r="D26" s="69">
        <v>240.84258465608465</v>
      </c>
      <c r="E26" s="61">
        <v>0</v>
      </c>
      <c r="F26" s="70">
        <v>383.45881084656082</v>
      </c>
      <c r="G26" s="71">
        <v>29565233.34375</v>
      </c>
      <c r="H26" s="63">
        <v>77.101457855353289</v>
      </c>
      <c r="J26" s="67">
        <v>136.01461699999999</v>
      </c>
      <c r="K26" s="61">
        <v>3764690.45</v>
      </c>
      <c r="L26" s="63">
        <v>27.678572590473866</v>
      </c>
      <c r="M26" s="49"/>
      <c r="N26" s="50"/>
      <c r="O26" s="51"/>
    </row>
    <row r="27" spans="2:15" ht="12.75" x14ac:dyDescent="0.2">
      <c r="B27" s="19">
        <v>36647</v>
      </c>
      <c r="C27" s="67">
        <v>84.033300264550263</v>
      </c>
      <c r="D27" s="69">
        <v>234.65606084656082</v>
      </c>
      <c r="E27" s="61">
        <v>7.5825079365079366</v>
      </c>
      <c r="F27" s="70">
        <v>326.27186904761902</v>
      </c>
      <c r="G27" s="71">
        <v>26442729.499389648</v>
      </c>
      <c r="H27" s="63">
        <v>81.045079297137804</v>
      </c>
      <c r="J27" s="67">
        <v>132.31364400000001</v>
      </c>
      <c r="K27" s="61">
        <v>3662251.66</v>
      </c>
      <c r="L27" s="63">
        <v>27.678563973342008</v>
      </c>
      <c r="M27" s="49"/>
      <c r="N27" s="50"/>
      <c r="O27" s="51"/>
    </row>
    <row r="28" spans="2:15" ht="12.75" x14ac:dyDescent="0.2">
      <c r="B28" s="19">
        <v>36678</v>
      </c>
      <c r="C28" s="67">
        <v>27.091984126984126</v>
      </c>
      <c r="D28" s="69">
        <v>151</v>
      </c>
      <c r="E28" s="61">
        <v>22.200914021164021</v>
      </c>
      <c r="F28" s="70">
        <v>200.29289814814814</v>
      </c>
      <c r="G28" s="71">
        <v>16444185.921875</v>
      </c>
      <c r="H28" s="63">
        <v>82.10069390334516</v>
      </c>
      <c r="J28" s="67">
        <v>134.683167</v>
      </c>
      <c r="K28" s="61">
        <v>3330262.61</v>
      </c>
      <c r="L28" s="63">
        <v>24.726643159497431</v>
      </c>
      <c r="M28" s="49"/>
      <c r="N28" s="50"/>
      <c r="O28" s="51"/>
    </row>
    <row r="29" spans="2:15" ht="12.75" x14ac:dyDescent="0.2">
      <c r="B29" s="19">
        <v>36708</v>
      </c>
      <c r="C29" s="67">
        <v>83.127054232804227</v>
      </c>
      <c r="D29" s="69">
        <v>243.16591137566138</v>
      </c>
      <c r="E29" s="61">
        <v>19.007539682539683</v>
      </c>
      <c r="F29" s="70">
        <v>345.30050529100527</v>
      </c>
      <c r="G29" s="71">
        <v>28027656.5</v>
      </c>
      <c r="H29" s="63">
        <v>81.168883539221653</v>
      </c>
      <c r="J29" s="67">
        <v>136.69705300000001</v>
      </c>
      <c r="K29" s="61">
        <v>3783578.55</v>
      </c>
      <c r="L29" s="63">
        <v>27.678567071961673</v>
      </c>
      <c r="M29" s="49"/>
      <c r="N29" s="50"/>
      <c r="O29" s="51"/>
    </row>
    <row r="30" spans="2:15" ht="13.5" thickBot="1" x14ac:dyDescent="0.25">
      <c r="B30" s="19">
        <v>36739</v>
      </c>
      <c r="C30" s="67">
        <v>0</v>
      </c>
      <c r="D30" s="69">
        <v>84.64</v>
      </c>
      <c r="E30" s="61">
        <v>10.003968253968255</v>
      </c>
      <c r="F30" s="70">
        <v>94.643968253968254</v>
      </c>
      <c r="G30" s="71">
        <v>7914106.890625</v>
      </c>
      <c r="H30" s="63">
        <v>83.619770352276788</v>
      </c>
      <c r="J30" s="67">
        <v>119.59584599999999</v>
      </c>
      <c r="K30" s="61">
        <v>3310234.5</v>
      </c>
      <c r="L30" s="63">
        <v>27.678507328757892</v>
      </c>
      <c r="M30" s="52"/>
      <c r="N30" s="53"/>
      <c r="O30" s="54"/>
    </row>
    <row r="31" spans="2:15" ht="12.75" x14ac:dyDescent="0.2">
      <c r="B31" s="19">
        <v>36770</v>
      </c>
      <c r="C31" s="67">
        <v>54.877097883597877</v>
      </c>
      <c r="D31" s="69">
        <v>142.61827751322753</v>
      </c>
      <c r="E31" s="61">
        <v>0</v>
      </c>
      <c r="F31" s="70">
        <v>197.49537539682541</v>
      </c>
      <c r="G31" s="71">
        <v>16092172.1796875</v>
      </c>
      <c r="H31" s="63">
        <v>81.481260750301956</v>
      </c>
      <c r="J31" s="67">
        <v>135.16629</v>
      </c>
      <c r="K31" s="61">
        <v>3741208.43</v>
      </c>
      <c r="L31" s="63">
        <v>27.678561200429485</v>
      </c>
    </row>
    <row r="32" spans="2:15" ht="12.75" x14ac:dyDescent="0.2">
      <c r="B32" s="19">
        <v>36800</v>
      </c>
      <c r="C32" s="67">
        <v>85.910764550264545</v>
      </c>
      <c r="D32" s="69">
        <v>125.70380952380951</v>
      </c>
      <c r="E32" s="61">
        <v>16.006349206349206</v>
      </c>
      <c r="F32" s="70">
        <v>227.62092328042326</v>
      </c>
      <c r="G32" s="71">
        <v>18267629.42578125</v>
      </c>
      <c r="H32" s="63">
        <v>80.254614393580979</v>
      </c>
      <c r="J32" s="67">
        <v>126.453852</v>
      </c>
      <c r="K32" s="61">
        <v>3150577.95</v>
      </c>
      <c r="L32" s="63">
        <v>24.91484363797791</v>
      </c>
    </row>
    <row r="33" spans="2:15" ht="12.75" x14ac:dyDescent="0.2">
      <c r="B33" s="19">
        <v>36831</v>
      </c>
      <c r="C33" s="67">
        <v>35.468584656084658</v>
      </c>
      <c r="D33" s="69">
        <v>95.479894179894188</v>
      </c>
      <c r="E33" s="61">
        <v>15.005952380952381</v>
      </c>
      <c r="F33" s="70">
        <v>145.95443121693123</v>
      </c>
      <c r="G33" s="71">
        <v>12958625.9375</v>
      </c>
      <c r="H33" s="63">
        <v>88.785423158819128</v>
      </c>
      <c r="J33" s="67">
        <v>119.189803</v>
      </c>
      <c r="K33" s="61">
        <v>3765584.12</v>
      </c>
      <c r="L33" s="63">
        <v>31.593173452933723</v>
      </c>
    </row>
    <row r="34" spans="2:15" ht="13.5" thickBot="1" x14ac:dyDescent="0.25">
      <c r="B34" s="19">
        <v>36861</v>
      </c>
      <c r="C34" s="67">
        <v>70.464355555555557</v>
      </c>
      <c r="D34" s="69">
        <v>86.826240740740744</v>
      </c>
      <c r="E34" s="61">
        <v>16.006349206349206</v>
      </c>
      <c r="F34" s="70">
        <v>173.29694550264551</v>
      </c>
      <c r="G34" s="71">
        <v>14044710.578125</v>
      </c>
      <c r="H34" s="63">
        <v>81.04419000224442</v>
      </c>
      <c r="J34" s="67">
        <v>136.47507400000001</v>
      </c>
      <c r="K34" s="61">
        <v>4520479.6399999997</v>
      </c>
      <c r="L34" s="63">
        <v>33.123115507524837</v>
      </c>
    </row>
    <row r="35" spans="2:15" ht="13.5" thickBot="1" x14ac:dyDescent="0.25">
      <c r="B35" s="18" t="s">
        <v>23</v>
      </c>
      <c r="C35" s="68">
        <v>715.48571666666669</v>
      </c>
      <c r="D35" s="72">
        <v>2047.7365301587304</v>
      </c>
      <c r="E35" s="64">
        <v>122.54837301587301</v>
      </c>
      <c r="F35" s="73">
        <v>2885.8325144448572</v>
      </c>
      <c r="G35" s="74">
        <v>225437311.72999999</v>
      </c>
      <c r="H35" s="66">
        <v>78.11864015031621</v>
      </c>
      <c r="J35" s="68">
        <v>1569.7625679999999</v>
      </c>
      <c r="K35" s="64">
        <v>43911326.810000002</v>
      </c>
      <c r="L35" s="66">
        <v>27.973228375515706</v>
      </c>
    </row>
    <row r="36" spans="2:15" ht="12.75" x14ac:dyDescent="0.2">
      <c r="B36" s="19">
        <v>36892</v>
      </c>
      <c r="C36" s="67">
        <v>80.965392259062909</v>
      </c>
      <c r="D36" s="69">
        <v>175.30589322977991</v>
      </c>
      <c r="E36" s="61">
        <v>15.005952380952381</v>
      </c>
      <c r="F36" s="70">
        <v>271.27723786979521</v>
      </c>
      <c r="G36" s="71">
        <v>22539680.163474612</v>
      </c>
      <c r="H36" s="63">
        <v>83.087251774116666</v>
      </c>
      <c r="J36" s="67">
        <v>135.30439029201804</v>
      </c>
      <c r="K36" s="61">
        <v>4877408.4862500001</v>
      </c>
      <c r="L36" s="63">
        <v>36.047673513944588</v>
      </c>
      <c r="M36" s="203" t="s">
        <v>22</v>
      </c>
      <c r="N36" s="200"/>
      <c r="O36" s="201"/>
    </row>
    <row r="37" spans="2:15" ht="12.75" x14ac:dyDescent="0.2">
      <c r="B37" s="19">
        <v>36923</v>
      </c>
      <c r="C37" s="67">
        <v>133.51927221389045</v>
      </c>
      <c r="D37" s="69">
        <v>152.89952643085149</v>
      </c>
      <c r="E37" s="61">
        <v>0</v>
      </c>
      <c r="F37" s="70">
        <v>286.41879864474197</v>
      </c>
      <c r="G37" s="71">
        <v>23890527.096347671</v>
      </c>
      <c r="H37" s="63">
        <v>83.411169969957726</v>
      </c>
      <c r="J37" s="67">
        <v>106.08632109525877</v>
      </c>
      <c r="K37" s="61">
        <v>4140163.6087500001</v>
      </c>
      <c r="L37" s="63">
        <v>39.026366132843805</v>
      </c>
      <c r="M37" s="49"/>
      <c r="N37" s="50"/>
      <c r="O37" s="51"/>
    </row>
    <row r="38" spans="2:15" ht="12.75" x14ac:dyDescent="0.2">
      <c r="B38" s="19">
        <v>36951</v>
      </c>
      <c r="C38" s="67">
        <v>106.2997237513305</v>
      </c>
      <c r="D38" s="69">
        <v>204.83478819166027</v>
      </c>
      <c r="E38" s="61">
        <v>16.006348947999339</v>
      </c>
      <c r="F38" s="70">
        <v>327.14086089099015</v>
      </c>
      <c r="G38" s="71">
        <v>26951041.209920529</v>
      </c>
      <c r="H38" s="63">
        <v>82.383598112805458</v>
      </c>
      <c r="J38" s="67">
        <v>150.45011270947006</v>
      </c>
      <c r="K38" s="61">
        <v>6105062.7237499999</v>
      </c>
      <c r="L38" s="63">
        <v>40.578651712540172</v>
      </c>
      <c r="M38" s="49"/>
      <c r="N38" s="50"/>
      <c r="O38" s="51"/>
    </row>
    <row r="39" spans="2:15" ht="12.75" x14ac:dyDescent="0.2">
      <c r="B39" s="19">
        <v>36982</v>
      </c>
      <c r="C39" s="67">
        <v>128.01436437374701</v>
      </c>
      <c r="D39" s="69">
        <v>198.49580250820992</v>
      </c>
      <c r="E39" s="61">
        <v>16.006348947999339</v>
      </c>
      <c r="F39" s="70">
        <v>342.51651582995629</v>
      </c>
      <c r="G39" s="71">
        <v>28914253.826972082</v>
      </c>
      <c r="H39" s="63">
        <v>84.417108345591956</v>
      </c>
      <c r="J39" s="67">
        <v>135.76179209525878</v>
      </c>
      <c r="K39" s="61">
        <v>5780596.9924999997</v>
      </c>
      <c r="L39" s="63">
        <v>42.578967935573353</v>
      </c>
      <c r="M39" s="49"/>
      <c r="N39" s="50"/>
      <c r="O39" s="51"/>
    </row>
    <row r="40" spans="2:15" ht="12.75" x14ac:dyDescent="0.2">
      <c r="B40" s="19">
        <v>37012</v>
      </c>
      <c r="C40" s="67">
        <v>134.19903306103257</v>
      </c>
      <c r="D40" s="69">
        <v>213.97921443892398</v>
      </c>
      <c r="E40" s="61">
        <v>16.006348947999339</v>
      </c>
      <c r="F40" s="70">
        <v>364.18459644795593</v>
      </c>
      <c r="G40" s="71">
        <v>31135638.298938278</v>
      </c>
      <c r="H40" s="63">
        <v>85.494110960807035</v>
      </c>
      <c r="J40" s="67">
        <v>129.97886470947006</v>
      </c>
      <c r="K40" s="61">
        <v>5712888.125</v>
      </c>
      <c r="L40" s="63">
        <v>43.952439019755246</v>
      </c>
      <c r="M40" s="49"/>
      <c r="N40" s="50"/>
      <c r="O40" s="51"/>
    </row>
    <row r="41" spans="2:15" ht="12.75" x14ac:dyDescent="0.2">
      <c r="B41" s="19">
        <v>37043</v>
      </c>
      <c r="C41" s="67">
        <v>111.03603310559792</v>
      </c>
      <c r="D41" s="69">
        <v>170.16130081450919</v>
      </c>
      <c r="E41" s="61">
        <v>42.266773365162038</v>
      </c>
      <c r="F41" s="70">
        <v>323.46410728526917</v>
      </c>
      <c r="G41" s="71">
        <v>27331658.292929847</v>
      </c>
      <c r="H41" s="63">
        <v>84.496726769210085</v>
      </c>
      <c r="J41" s="67">
        <v>132.74171238700811</v>
      </c>
      <c r="K41" s="61">
        <v>5964000.1325000003</v>
      </c>
      <c r="L41" s="63">
        <v>44.929359620674276</v>
      </c>
      <c r="M41" s="49"/>
      <c r="N41" s="50"/>
      <c r="O41" s="51"/>
    </row>
    <row r="42" spans="2:15" ht="12.75" x14ac:dyDescent="0.2">
      <c r="B42" s="19">
        <v>37073</v>
      </c>
      <c r="C42" s="67">
        <v>118.20242689021681</v>
      </c>
      <c r="D42" s="69">
        <v>151.94026251942444</v>
      </c>
      <c r="E42" s="61">
        <v>23.259225673776456</v>
      </c>
      <c r="F42" s="70">
        <v>293.40191508341775</v>
      </c>
      <c r="G42" s="71">
        <v>24486267.02984282</v>
      </c>
      <c r="H42" s="63">
        <v>83.456398104562723</v>
      </c>
      <c r="J42" s="67">
        <v>132.67931209525878</v>
      </c>
      <c r="K42" s="61">
        <v>6015663.3062500004</v>
      </c>
      <c r="L42" s="63">
        <v>45.339874101329222</v>
      </c>
      <c r="M42" s="49"/>
      <c r="N42" s="50"/>
      <c r="O42" s="51"/>
    </row>
    <row r="43" spans="2:15" ht="13.5" thickBot="1" x14ac:dyDescent="0.25">
      <c r="B43" s="19">
        <v>37104</v>
      </c>
      <c r="C43" s="67">
        <v>120.34444653546369</v>
      </c>
      <c r="D43" s="69">
        <v>154.480231</v>
      </c>
      <c r="E43" s="61">
        <v>0</v>
      </c>
      <c r="F43" s="70">
        <v>274.82467753546371</v>
      </c>
      <c r="G43" s="71">
        <v>24144867.485553056</v>
      </c>
      <c r="H43" s="63">
        <v>87.855529212573614</v>
      </c>
      <c r="J43" s="67">
        <v>137.56781370947007</v>
      </c>
      <c r="K43" s="61">
        <v>6130825.1900000004</v>
      </c>
      <c r="L43" s="63">
        <v>44.565840109574687</v>
      </c>
      <c r="M43" s="52"/>
      <c r="N43" s="53"/>
      <c r="O43" s="54"/>
    </row>
    <row r="44" spans="2:15" ht="12.75" x14ac:dyDescent="0.2">
      <c r="B44" s="19">
        <v>37135</v>
      </c>
      <c r="C44" s="67">
        <v>131.27183944459946</v>
      </c>
      <c r="D44" s="69">
        <v>130.17005856323246</v>
      </c>
      <c r="E44" s="61">
        <v>26.410476603835978</v>
      </c>
      <c r="F44" s="70">
        <v>287.85237461166793</v>
      </c>
      <c r="G44" s="71">
        <v>24312036.99015509</v>
      </c>
      <c r="H44" s="63">
        <v>84.460088345471007</v>
      </c>
      <c r="J44" s="67">
        <v>128.37519709525876</v>
      </c>
      <c r="K44" s="61">
        <v>5630229.5487500001</v>
      </c>
      <c r="L44" s="63">
        <v>43.857611720527125</v>
      </c>
    </row>
    <row r="45" spans="2:15" ht="12.75" x14ac:dyDescent="0.2">
      <c r="B45" s="19">
        <v>37165</v>
      </c>
      <c r="C45" s="67">
        <v>137.11667984250991</v>
      </c>
      <c r="D45" s="69">
        <v>152.02811894084644</v>
      </c>
      <c r="E45" s="61">
        <v>26.510514839616402</v>
      </c>
      <c r="F45" s="70">
        <v>315.65531362297276</v>
      </c>
      <c r="G45" s="71">
        <v>25576458.128370017</v>
      </c>
      <c r="H45" s="63">
        <v>81.026540737784728</v>
      </c>
      <c r="J45" s="67">
        <v>132.39546695947007</v>
      </c>
      <c r="K45" s="61">
        <v>6927280.2362500001</v>
      </c>
      <c r="L45" s="63">
        <v>52.322639100405404</v>
      </c>
    </row>
    <row r="46" spans="2:15" ht="12.75" x14ac:dyDescent="0.2">
      <c r="B46" s="19">
        <v>37196</v>
      </c>
      <c r="C46" s="67">
        <v>71.990922312257155</v>
      </c>
      <c r="D46" s="69">
        <v>285.94816311177402</v>
      </c>
      <c r="E46" s="61">
        <v>0</v>
      </c>
      <c r="F46" s="70">
        <v>357.93908542403119</v>
      </c>
      <c r="G46" s="71">
        <v>30605443.249622155</v>
      </c>
      <c r="H46" s="63">
        <v>85.504613762326443</v>
      </c>
      <c r="J46" s="67">
        <v>81.907655095258775</v>
      </c>
      <c r="K46" s="61">
        <v>3384753.2475000001</v>
      </c>
      <c r="L46" s="63">
        <v>41.324015973397422</v>
      </c>
    </row>
    <row r="47" spans="2:15" ht="13.5" thickBot="1" x14ac:dyDescent="0.25">
      <c r="B47" s="19">
        <v>37226</v>
      </c>
      <c r="C47" s="67">
        <v>76.599522989262979</v>
      </c>
      <c r="D47" s="69">
        <v>149.68148436696035</v>
      </c>
      <c r="E47" s="61">
        <v>22.508928571428573</v>
      </c>
      <c r="F47" s="70">
        <v>248.7899359276519</v>
      </c>
      <c r="G47" s="71">
        <v>20835205.954845469</v>
      </c>
      <c r="H47" s="63">
        <v>83.746176778245356</v>
      </c>
      <c r="J47" s="67">
        <v>131.04197609525878</v>
      </c>
      <c r="K47" s="61">
        <v>5093715.2750000004</v>
      </c>
      <c r="L47" s="63">
        <v>38.870867387540081</v>
      </c>
    </row>
    <row r="48" spans="2:15" ht="13.5" thickBot="1" x14ac:dyDescent="0.25">
      <c r="B48" s="18" t="s">
        <v>24</v>
      </c>
      <c r="C48" s="68">
        <f>SUM(C36:C47)</f>
        <v>1349.5596567789714</v>
      </c>
      <c r="D48" s="72">
        <f>SUM(D36:D47)</f>
        <v>2139.9248441161722</v>
      </c>
      <c r="E48" s="64">
        <f>SUM(E36:E47)</f>
        <v>203.98091827876988</v>
      </c>
      <c r="F48" s="73">
        <f>SUM(F36:F47)</f>
        <v>3693.4654191739141</v>
      </c>
      <c r="G48" s="74">
        <f>SUM(G36:G47)</f>
        <v>310723077.72697163</v>
      </c>
      <c r="H48" s="66">
        <f>+G48/F48/1000</f>
        <v>84.127788529956888</v>
      </c>
      <c r="J48" s="68">
        <f>SUM(J36:J47)</f>
        <v>1534.2906143384589</v>
      </c>
      <c r="K48" s="64">
        <f>SUM(K36:K47)</f>
        <v>65762586.872499995</v>
      </c>
      <c r="L48" s="66">
        <f>+K48/J48/1000</f>
        <v>42.861884350934972</v>
      </c>
    </row>
    <row r="49" spans="2:15" ht="12.75" x14ac:dyDescent="0.2">
      <c r="B49" s="19">
        <v>37257</v>
      </c>
      <c r="C49" s="67">
        <v>159.24059120767197</v>
      </c>
      <c r="D49" s="69">
        <v>235.21388682539683</v>
      </c>
      <c r="E49" s="61">
        <v>2.2508928571428569E-2</v>
      </c>
      <c r="F49" s="70">
        <f>SUM(C49:E49)</f>
        <v>394.47698696164019</v>
      </c>
      <c r="G49" s="71">
        <v>34700963.230000004</v>
      </c>
      <c r="H49" s="63">
        <f>+G49/F49/1000</f>
        <v>87.967015509004582</v>
      </c>
      <c r="J49" s="67">
        <v>129.575447</v>
      </c>
      <c r="K49" s="61">
        <v>4697355.9000000004</v>
      </c>
      <c r="L49" s="63">
        <f>+K49/J49/1000</f>
        <v>36.251898093008322</v>
      </c>
      <c r="M49" s="203" t="s">
        <v>25</v>
      </c>
      <c r="N49" s="200"/>
      <c r="O49" s="201"/>
    </row>
    <row r="50" spans="2:15" ht="12.75" x14ac:dyDescent="0.2">
      <c r="B50" s="19">
        <v>37289</v>
      </c>
      <c r="C50" s="67">
        <v>87.003847641269843</v>
      </c>
      <c r="D50" s="69">
        <v>176.01321383597883</v>
      </c>
      <c r="E50" s="61">
        <v>20.00793650793651</v>
      </c>
      <c r="F50" s="70">
        <f t="shared" ref="F50:F61" si="0">SUM(C50:E50)</f>
        <v>283.02499798518517</v>
      </c>
      <c r="G50" s="71">
        <v>21931146.139999997</v>
      </c>
      <c r="H50" s="63">
        <f t="shared" ref="H50:H61" si="1">+G50/F50/1000</f>
        <v>77.488371331595147</v>
      </c>
      <c r="J50" s="67">
        <v>120.457847</v>
      </c>
      <c r="K50" s="61">
        <v>4141075.23</v>
      </c>
      <c r="L50" s="63">
        <f t="shared" ref="L50:L60" si="2">+K50/J50/1000</f>
        <v>34.377795495547915</v>
      </c>
      <c r="M50" s="49"/>
      <c r="N50" s="50"/>
      <c r="O50" s="51"/>
    </row>
    <row r="51" spans="2:15" ht="12.75" x14ac:dyDescent="0.2">
      <c r="B51" s="19">
        <v>37317</v>
      </c>
      <c r="C51" s="67">
        <v>82.119141034523807</v>
      </c>
      <c r="D51" s="69">
        <v>149.45674870370374</v>
      </c>
      <c r="E51" s="61">
        <v>23.259226190476188</v>
      </c>
      <c r="F51" s="70">
        <f t="shared" si="0"/>
        <v>254.83511592870374</v>
      </c>
      <c r="G51" s="71">
        <v>20076528.699999999</v>
      </c>
      <c r="H51" s="63">
        <f t="shared" si="1"/>
        <v>78.782426145762784</v>
      </c>
      <c r="J51" s="67">
        <v>114.23892499999999</v>
      </c>
      <c r="K51" s="61">
        <v>3746752.73</v>
      </c>
      <c r="L51" s="63">
        <f t="shared" si="2"/>
        <v>32.797513894672939</v>
      </c>
      <c r="M51" s="49"/>
      <c r="N51" s="50"/>
      <c r="O51" s="51"/>
    </row>
    <row r="52" spans="2:15" ht="12.75" x14ac:dyDescent="0.2">
      <c r="B52" s="19">
        <v>37348</v>
      </c>
      <c r="C52" s="67">
        <v>64.530402144841275</v>
      </c>
      <c r="D52" s="69">
        <v>229.04286597883601</v>
      </c>
      <c r="E52" s="61">
        <v>0</v>
      </c>
      <c r="F52" s="70">
        <f t="shared" si="0"/>
        <v>293.57326812367728</v>
      </c>
      <c r="G52" s="71">
        <v>22608506.18</v>
      </c>
      <c r="H52" s="63">
        <f t="shared" si="1"/>
        <v>77.011460629567367</v>
      </c>
      <c r="J52" s="67">
        <v>138.734745</v>
      </c>
      <c r="K52" s="61">
        <v>4158223.44</v>
      </c>
      <c r="L52" s="63">
        <f t="shared" si="2"/>
        <v>29.97247329787502</v>
      </c>
      <c r="M52" s="49"/>
      <c r="N52" s="50"/>
      <c r="O52" s="51"/>
    </row>
    <row r="53" spans="2:15" ht="12.75" x14ac:dyDescent="0.2">
      <c r="B53" s="19">
        <v>37378</v>
      </c>
      <c r="C53" s="67">
        <v>154.10359396269843</v>
      </c>
      <c r="D53" s="69">
        <v>350.54514304232805</v>
      </c>
      <c r="E53" s="61">
        <v>24.009523809523809</v>
      </c>
      <c r="F53" s="70">
        <f t="shared" si="0"/>
        <v>528.65826081455032</v>
      </c>
      <c r="G53" s="71">
        <v>42402691.249999993</v>
      </c>
      <c r="H53" s="63">
        <f t="shared" si="1"/>
        <v>80.208131401685534</v>
      </c>
      <c r="J53" s="67">
        <v>147.152039</v>
      </c>
      <c r="K53" s="61">
        <v>4073045.89</v>
      </c>
      <c r="L53" s="63">
        <f t="shared" si="2"/>
        <v>27.679167191152548</v>
      </c>
      <c r="M53" s="49"/>
      <c r="N53" s="50"/>
      <c r="O53" s="51"/>
    </row>
    <row r="54" spans="2:15" ht="12.75" x14ac:dyDescent="0.2">
      <c r="B54" s="19">
        <v>37409</v>
      </c>
      <c r="C54" s="67">
        <v>122.06566054007935</v>
      </c>
      <c r="D54" s="69">
        <v>185.17332533068782</v>
      </c>
      <c r="E54" s="61">
        <v>55.822142857142858</v>
      </c>
      <c r="F54" s="70">
        <f t="shared" si="0"/>
        <v>363.06112872791005</v>
      </c>
      <c r="G54" s="71">
        <v>29389823.59</v>
      </c>
      <c r="H54" s="63">
        <f t="shared" si="1"/>
        <v>80.950069463442063</v>
      </c>
      <c r="J54" s="67">
        <v>142.720393</v>
      </c>
      <c r="K54" s="61">
        <v>3950357.75</v>
      </c>
      <c r="L54" s="63">
        <f t="shared" si="2"/>
        <v>27.678999945018369</v>
      </c>
      <c r="M54" s="49"/>
      <c r="N54" s="50"/>
      <c r="O54" s="51"/>
    </row>
    <row r="55" spans="2:15" ht="12.75" x14ac:dyDescent="0.2">
      <c r="B55" s="19">
        <v>37439</v>
      </c>
      <c r="C55" s="67">
        <v>15.005952380952381</v>
      </c>
      <c r="D55" s="69">
        <v>173.00532766375662</v>
      </c>
      <c r="E55" s="61">
        <v>0</v>
      </c>
      <c r="F55" s="70">
        <f t="shared" si="0"/>
        <v>188.011280044709</v>
      </c>
      <c r="G55" s="71">
        <v>15924902.730000002</v>
      </c>
      <c r="H55" s="63">
        <f t="shared" si="1"/>
        <v>84.701847283913338</v>
      </c>
      <c r="J55" s="67">
        <v>135.74452500000001</v>
      </c>
      <c r="K55" s="61">
        <v>3757282.24</v>
      </c>
      <c r="L55" s="63">
        <f t="shared" si="2"/>
        <v>27.679070224010875</v>
      </c>
      <c r="M55" s="49"/>
      <c r="N55" s="50"/>
      <c r="O55" s="51"/>
    </row>
    <row r="56" spans="2:15" ht="13.5" thickBot="1" x14ac:dyDescent="0.25">
      <c r="B56" s="19">
        <v>37470</v>
      </c>
      <c r="C56" s="67">
        <v>136.85228592103178</v>
      </c>
      <c r="D56" s="69">
        <v>166.20592798941797</v>
      </c>
      <c r="E56" s="61">
        <v>32.562916666666666</v>
      </c>
      <c r="F56" s="70">
        <f t="shared" si="0"/>
        <v>335.62113057711645</v>
      </c>
      <c r="G56" s="71">
        <v>28076081.620000001</v>
      </c>
      <c r="H56" s="63">
        <f t="shared" si="1"/>
        <v>83.654094042654137</v>
      </c>
      <c r="J56" s="67">
        <v>187.018855</v>
      </c>
      <c r="K56" s="61">
        <v>5178483.3099999996</v>
      </c>
      <c r="L56" s="63">
        <f t="shared" si="2"/>
        <v>27.689632203127324</v>
      </c>
      <c r="M56" s="52"/>
      <c r="N56" s="53"/>
      <c r="O56" s="54"/>
    </row>
    <row r="57" spans="2:15" ht="12.75" x14ac:dyDescent="0.2">
      <c r="B57" s="19">
        <v>37501</v>
      </c>
      <c r="C57" s="67">
        <v>94.363572008333364</v>
      </c>
      <c r="D57" s="69">
        <v>136.47413492063492</v>
      </c>
      <c r="E57" s="61">
        <v>33.963472222222222</v>
      </c>
      <c r="F57" s="70">
        <f t="shared" si="0"/>
        <v>264.80117915119052</v>
      </c>
      <c r="G57" s="71">
        <v>21463378.450000003</v>
      </c>
      <c r="H57" s="63">
        <f t="shared" si="1"/>
        <v>81.054693633918077</v>
      </c>
      <c r="J57" s="67">
        <v>127.59408999999999</v>
      </c>
      <c r="K57" s="61">
        <v>3531698.15</v>
      </c>
      <c r="L57" s="63">
        <f t="shared" si="2"/>
        <v>27.67916719340214</v>
      </c>
    </row>
    <row r="58" spans="2:15" ht="12.75" x14ac:dyDescent="0.2">
      <c r="B58" s="19">
        <v>37531</v>
      </c>
      <c r="C58" s="67">
        <v>72.891865869841268</v>
      </c>
      <c r="D58" s="69">
        <v>156.00188095238096</v>
      </c>
      <c r="E58" s="61">
        <v>42.867003968253968</v>
      </c>
      <c r="F58" s="70">
        <f t="shared" si="0"/>
        <v>271.76075079047621</v>
      </c>
      <c r="G58" s="71">
        <v>21612919.439999998</v>
      </c>
      <c r="H58" s="63">
        <f t="shared" si="1"/>
        <v>79.529215963431227</v>
      </c>
      <c r="J58" s="67">
        <v>134.55986300000001</v>
      </c>
      <c r="K58" s="61">
        <v>3724498.53</v>
      </c>
      <c r="L58" s="63">
        <f t="shared" si="2"/>
        <v>27.679119515750397</v>
      </c>
    </row>
    <row r="59" spans="2:15" ht="12.75" x14ac:dyDescent="0.2">
      <c r="B59" s="19">
        <v>37562</v>
      </c>
      <c r="C59" s="67">
        <v>112.92079206349206</v>
      </c>
      <c r="D59" s="69">
        <v>112.66469047619047</v>
      </c>
      <c r="E59" s="61">
        <v>0</v>
      </c>
      <c r="F59" s="70">
        <f t="shared" si="0"/>
        <v>225.58548253968252</v>
      </c>
      <c r="G59" s="71">
        <v>18787392.18</v>
      </c>
      <c r="H59" s="63">
        <f t="shared" si="1"/>
        <v>83.282806892039815</v>
      </c>
      <c r="J59" s="67">
        <v>120.065769</v>
      </c>
      <c r="K59" s="61">
        <v>3656738.18</v>
      </c>
      <c r="L59" s="63">
        <f t="shared" si="2"/>
        <v>30.456125925450078</v>
      </c>
    </row>
    <row r="60" spans="2:15" ht="13.5" thickBot="1" x14ac:dyDescent="0.25">
      <c r="B60" s="19">
        <v>37592</v>
      </c>
      <c r="C60" s="67">
        <v>147.84710321309524</v>
      </c>
      <c r="D60" s="69">
        <v>60.17386904761905</v>
      </c>
      <c r="E60" s="61">
        <v>35.592118253968252</v>
      </c>
      <c r="F60" s="70">
        <f t="shared" si="0"/>
        <v>243.61309051468254</v>
      </c>
      <c r="G60" s="71">
        <v>19868042.969999995</v>
      </c>
      <c r="H60" s="63">
        <f t="shared" si="1"/>
        <v>81.555728093365943</v>
      </c>
      <c r="J60" s="67">
        <v>127.85382199999999</v>
      </c>
      <c r="K60" s="61">
        <v>4077479.23</v>
      </c>
      <c r="L60" s="63">
        <f t="shared" si="2"/>
        <v>31.891727335300153</v>
      </c>
    </row>
    <row r="61" spans="2:15" ht="13.5" thickBot="1" x14ac:dyDescent="0.25">
      <c r="B61" s="18" t="s">
        <v>26</v>
      </c>
      <c r="C61" s="68">
        <f>SUM(C49:C60)</f>
        <v>1248.9448079878307</v>
      </c>
      <c r="D61" s="72">
        <f>SUM(D49:D60)</f>
        <v>2129.9710147669311</v>
      </c>
      <c r="E61" s="64">
        <f>SUM(E49:E60)</f>
        <v>268.10684940476193</v>
      </c>
      <c r="F61" s="73">
        <f t="shared" si="0"/>
        <v>3647.0226721595236</v>
      </c>
      <c r="G61" s="74">
        <f>SUM(G49:G60)</f>
        <v>296842376.47999996</v>
      </c>
      <c r="H61" s="66">
        <f t="shared" si="1"/>
        <v>81.393071325281809</v>
      </c>
      <c r="J61" s="68">
        <f>SUM(J49:J60)</f>
        <v>1625.7163200000002</v>
      </c>
      <c r="K61" s="64">
        <f>SUM(K49:K60)</f>
        <v>48692990.579999998</v>
      </c>
      <c r="L61" s="66">
        <f>+K61/J61/1000</f>
        <v>29.951714195746025</v>
      </c>
    </row>
    <row r="62" spans="2:15" ht="12.75" x14ac:dyDescent="0.2">
      <c r="B62" s="19">
        <v>37622</v>
      </c>
      <c r="C62" s="67">
        <v>150.83972042328043</v>
      </c>
      <c r="D62" s="69">
        <v>296.85373769841271</v>
      </c>
      <c r="E62" s="61">
        <v>36.514484126984129</v>
      </c>
      <c r="F62" s="70">
        <f>SUM(C62:E62)</f>
        <v>484.20794224867728</v>
      </c>
      <c r="G62" s="71">
        <v>39740330.030000001</v>
      </c>
      <c r="H62" s="63">
        <f>+G62/F62/1000</f>
        <v>82.072858709100529</v>
      </c>
      <c r="J62" s="67">
        <v>133.611131</v>
      </c>
      <c r="K62" s="61">
        <v>4476841.5199999996</v>
      </c>
      <c r="L62" s="63">
        <f>+K62/J62/1000</f>
        <v>33.506501191132045</v>
      </c>
      <c r="M62" s="199" t="s">
        <v>27</v>
      </c>
      <c r="N62" s="200"/>
      <c r="O62" s="201"/>
    </row>
    <row r="63" spans="2:15" ht="12.75" x14ac:dyDescent="0.2">
      <c r="B63" s="19">
        <v>37653</v>
      </c>
      <c r="C63" s="67">
        <v>125.96596944444444</v>
      </c>
      <c r="D63" s="69">
        <v>126.30818670634922</v>
      </c>
      <c r="E63" s="61">
        <v>0</v>
      </c>
      <c r="F63" s="70">
        <f t="shared" ref="F63:F74" si="3">SUM(C63:E63)</f>
        <v>252.27415615079366</v>
      </c>
      <c r="G63" s="71">
        <v>21042133.660000004</v>
      </c>
      <c r="H63" s="63">
        <f t="shared" ref="H63:H74" si="4">+G63/F63/1000</f>
        <v>83.409787118353648</v>
      </c>
      <c r="J63" s="67">
        <v>115.753646</v>
      </c>
      <c r="K63" s="61">
        <v>4186395.55</v>
      </c>
      <c r="L63" s="63">
        <f t="shared" ref="L63:L73" si="5">+K63/J63/1000</f>
        <v>36.166424943539141</v>
      </c>
      <c r="M63" s="49"/>
      <c r="N63" s="85"/>
      <c r="O63" s="51"/>
    </row>
    <row r="64" spans="2:15" ht="12.75" x14ac:dyDescent="0.2">
      <c r="B64" s="19">
        <v>37681</v>
      </c>
      <c r="C64" s="67">
        <v>103.08757116402117</v>
      </c>
      <c r="D64" s="69">
        <v>215.62552910052909</v>
      </c>
      <c r="E64" s="61">
        <v>34.513690476190476</v>
      </c>
      <c r="F64" s="70">
        <f t="shared" si="3"/>
        <v>353.22679074074074</v>
      </c>
      <c r="G64" s="71">
        <v>28167018.260000002</v>
      </c>
      <c r="H64" s="63">
        <f t="shared" si="4"/>
        <v>79.742021268918592</v>
      </c>
      <c r="J64" s="67">
        <v>130.821179</v>
      </c>
      <c r="K64" s="61">
        <v>5007258.62</v>
      </c>
      <c r="L64" s="63">
        <f t="shared" si="5"/>
        <v>38.275596186149649</v>
      </c>
      <c r="M64" s="49"/>
      <c r="N64" s="50"/>
      <c r="O64" s="51"/>
    </row>
    <row r="65" spans="2:15" ht="12.75" x14ac:dyDescent="0.2">
      <c r="B65" s="19">
        <v>37712</v>
      </c>
      <c r="C65" s="67">
        <v>127.0584033068783</v>
      </c>
      <c r="D65" s="69">
        <v>145.02752645502645</v>
      </c>
      <c r="E65" s="61">
        <v>32.312817460317461</v>
      </c>
      <c r="F65" s="70">
        <f t="shared" si="3"/>
        <v>304.39874722222226</v>
      </c>
      <c r="G65" s="71">
        <v>24446780.189999998</v>
      </c>
      <c r="H65" s="63">
        <f t="shared" si="4"/>
        <v>80.311697775000866</v>
      </c>
      <c r="J65" s="67">
        <v>134.51883100000001</v>
      </c>
      <c r="K65" s="61">
        <v>5491192.8200000003</v>
      </c>
      <c r="L65" s="63">
        <f t="shared" si="5"/>
        <v>40.820997173250781</v>
      </c>
      <c r="M65" s="49"/>
      <c r="N65" s="50"/>
      <c r="O65" s="51"/>
    </row>
    <row r="66" spans="2:15" ht="12.75" x14ac:dyDescent="0.2">
      <c r="B66" s="19">
        <v>37742</v>
      </c>
      <c r="C66" s="67">
        <v>162.58720410052908</v>
      </c>
      <c r="D66" s="69">
        <v>362.36373671957676</v>
      </c>
      <c r="E66" s="61">
        <v>36.314404761904761</v>
      </c>
      <c r="F66" s="70">
        <f t="shared" si="3"/>
        <v>561.26534558201058</v>
      </c>
      <c r="G66" s="71">
        <v>46590224.259999998</v>
      </c>
      <c r="H66" s="63">
        <f t="shared" si="4"/>
        <v>83.009265807579339</v>
      </c>
      <c r="J66" s="67">
        <v>135.91832500000001</v>
      </c>
      <c r="K66" s="61">
        <v>5837346.9100000001</v>
      </c>
      <c r="L66" s="63">
        <f t="shared" si="5"/>
        <v>42.947460616513631</v>
      </c>
      <c r="M66" s="49"/>
      <c r="N66" s="50"/>
      <c r="O66" s="51"/>
    </row>
    <row r="67" spans="2:15" ht="12.75" x14ac:dyDescent="0.2">
      <c r="B67" s="19">
        <v>37773</v>
      </c>
      <c r="C67" s="67">
        <v>159.23334514550262</v>
      </c>
      <c r="D67" s="69">
        <v>120.93796957671957</v>
      </c>
      <c r="E67" s="61">
        <v>0</v>
      </c>
      <c r="F67" s="70">
        <f t="shared" si="3"/>
        <v>280.17131472222218</v>
      </c>
      <c r="G67" s="71">
        <v>22861906.829999998</v>
      </c>
      <c r="H67" s="63">
        <f t="shared" si="4"/>
        <v>81.599741403457372</v>
      </c>
      <c r="J67" s="67">
        <v>136.40335899999999</v>
      </c>
      <c r="K67" s="61">
        <v>6102692.3200000003</v>
      </c>
      <c r="L67" s="63">
        <f t="shared" si="5"/>
        <v>44.74004426826469</v>
      </c>
      <c r="M67" s="49"/>
      <c r="N67" s="50"/>
      <c r="O67" s="51"/>
    </row>
    <row r="68" spans="2:15" ht="12.75" x14ac:dyDescent="0.2">
      <c r="B68" s="19">
        <v>37803</v>
      </c>
      <c r="C68" s="67">
        <v>123.68304325396826</v>
      </c>
      <c r="D68" s="69">
        <v>237.94638227513227</v>
      </c>
      <c r="E68" s="61">
        <v>40.516071428571429</v>
      </c>
      <c r="F68" s="70">
        <f t="shared" si="3"/>
        <v>402.14549695767198</v>
      </c>
      <c r="G68" s="71">
        <v>33396357.310000002</v>
      </c>
      <c r="H68" s="63">
        <f t="shared" si="4"/>
        <v>83.045458826846328</v>
      </c>
      <c r="J68" s="67">
        <v>89.254424</v>
      </c>
      <c r="K68" s="61">
        <v>4118720.93</v>
      </c>
      <c r="L68" s="63">
        <f t="shared" si="5"/>
        <v>46.145846283204968</v>
      </c>
      <c r="M68" s="49"/>
      <c r="N68" s="50"/>
      <c r="O68" s="51"/>
    </row>
    <row r="69" spans="2:15" ht="13.5" thickBot="1" x14ac:dyDescent="0.25">
      <c r="B69" s="19">
        <v>37834</v>
      </c>
      <c r="C69" s="67">
        <v>132.69196997354499</v>
      </c>
      <c r="D69" s="69">
        <v>102.03647222222223</v>
      </c>
      <c r="E69" s="61">
        <v>38.115119047619046</v>
      </c>
      <c r="F69" s="70">
        <f t="shared" si="3"/>
        <v>272.84356124338626</v>
      </c>
      <c r="G69" s="71">
        <v>22469033.379999995</v>
      </c>
      <c r="H69" s="63">
        <f t="shared" si="4"/>
        <v>82.351341837078607</v>
      </c>
      <c r="J69" s="67">
        <v>145.002836</v>
      </c>
      <c r="K69" s="61">
        <v>6753495.0599999996</v>
      </c>
      <c r="L69" s="63">
        <f t="shared" si="5"/>
        <v>46.574917058863591</v>
      </c>
      <c r="M69" s="52"/>
      <c r="N69" s="53"/>
      <c r="O69" s="54"/>
    </row>
    <row r="70" spans="2:15" ht="12.75" x14ac:dyDescent="0.2">
      <c r="B70" s="19">
        <v>37865</v>
      </c>
      <c r="C70" s="67">
        <v>166.47340862433862</v>
      </c>
      <c r="D70" s="69">
        <v>246.84242063492064</v>
      </c>
      <c r="E70" s="61">
        <v>32.512896825396822</v>
      </c>
      <c r="F70" s="70">
        <f t="shared" si="3"/>
        <v>445.82872608465607</v>
      </c>
      <c r="G70" s="71">
        <v>36628079.329999998</v>
      </c>
      <c r="H70" s="63">
        <f t="shared" si="4"/>
        <v>82.157288633404221</v>
      </c>
      <c r="J70" s="67">
        <v>134.748873</v>
      </c>
      <c r="K70" s="61">
        <v>6326804.4800000004</v>
      </c>
      <c r="L70" s="63">
        <f t="shared" si="5"/>
        <v>46.952559521592441</v>
      </c>
    </row>
    <row r="71" spans="2:15" ht="12.75" x14ac:dyDescent="0.2">
      <c r="B71" s="19">
        <v>37895</v>
      </c>
      <c r="C71" s="67">
        <v>157.94965476190475</v>
      </c>
      <c r="D71" s="69">
        <v>190.09541005291007</v>
      </c>
      <c r="E71" s="61">
        <v>32.512896825396822</v>
      </c>
      <c r="F71" s="70">
        <f t="shared" si="3"/>
        <v>380.55796164021166</v>
      </c>
      <c r="G71" s="71">
        <v>29300061.369999997</v>
      </c>
      <c r="H71" s="63">
        <f t="shared" si="4"/>
        <v>76.992375205385812</v>
      </c>
      <c r="J71" s="67">
        <v>134.21823800000001</v>
      </c>
      <c r="K71" s="61">
        <v>6335322.25</v>
      </c>
      <c r="L71" s="63">
        <f t="shared" si="5"/>
        <v>47.201649674465244</v>
      </c>
    </row>
    <row r="72" spans="2:15" ht="12.75" x14ac:dyDescent="0.2">
      <c r="B72" s="19">
        <v>37926</v>
      </c>
      <c r="C72" s="67">
        <v>151.23102764550265</v>
      </c>
      <c r="D72" s="69">
        <v>174.06904100529101</v>
      </c>
      <c r="E72" s="61">
        <v>32.595912698412697</v>
      </c>
      <c r="F72" s="70">
        <f t="shared" si="3"/>
        <v>357.89598134920635</v>
      </c>
      <c r="G72" s="71">
        <v>28486349.379999995</v>
      </c>
      <c r="H72" s="63">
        <f t="shared" si="4"/>
        <v>79.593934731011387</v>
      </c>
      <c r="J72" s="67">
        <v>87.048759200000006</v>
      </c>
      <c r="K72" s="61">
        <v>4125244.45</v>
      </c>
      <c r="L72" s="63">
        <f t="shared" si="5"/>
        <v>47.390043096674034</v>
      </c>
    </row>
    <row r="73" spans="2:15" ht="13.5" thickBot="1" x14ac:dyDescent="0.25">
      <c r="B73" s="19">
        <v>37956</v>
      </c>
      <c r="C73" s="67">
        <v>168.86666957671954</v>
      </c>
      <c r="D73" s="69">
        <v>223.30257936507937</v>
      </c>
      <c r="E73" s="61">
        <v>14.005555555555556</v>
      </c>
      <c r="F73" s="70">
        <f t="shared" si="3"/>
        <v>406.17480449735444</v>
      </c>
      <c r="G73" s="71">
        <v>33129034.459999997</v>
      </c>
      <c r="H73" s="63">
        <f t="shared" si="4"/>
        <v>81.563489643326164</v>
      </c>
      <c r="J73" s="67">
        <v>123.938396</v>
      </c>
      <c r="K73" s="61">
        <v>5896890.04</v>
      </c>
      <c r="L73" s="63">
        <f t="shared" si="5"/>
        <v>47.579202493471037</v>
      </c>
    </row>
    <row r="74" spans="2:15" ht="13.5" thickBot="1" x14ac:dyDescent="0.25">
      <c r="B74" s="56" t="s">
        <v>28</v>
      </c>
      <c r="C74" s="68">
        <f>SUM(C62:C73)</f>
        <v>1729.667987420635</v>
      </c>
      <c r="D74" s="72">
        <f>SUM(D62:D73)</f>
        <v>2441.4089918121695</v>
      </c>
      <c r="E74" s="64">
        <f>SUM(E62:E73)</f>
        <v>329.91384920634914</v>
      </c>
      <c r="F74" s="73">
        <f t="shared" si="3"/>
        <v>4500.990828439154</v>
      </c>
      <c r="G74" s="74">
        <f>SUM(G62:G73)</f>
        <v>366257308.45999998</v>
      </c>
      <c r="H74" s="66">
        <f t="shared" si="4"/>
        <v>81.372596039483611</v>
      </c>
      <c r="J74" s="68">
        <f>SUM(J62:J73)</f>
        <v>1501.2379971999999</v>
      </c>
      <c r="K74" s="64">
        <f>SUM(K62:K73)</f>
        <v>64658204.95000001</v>
      </c>
      <c r="L74" s="66">
        <f>+K74/J74/1000</f>
        <v>43.069923003944609</v>
      </c>
    </row>
    <row r="75" spans="2:15" ht="12.75" x14ac:dyDescent="0.2">
      <c r="B75" s="19">
        <v>37987</v>
      </c>
      <c r="C75" s="67">
        <v>151.28101455026456</v>
      </c>
      <c r="D75" s="69">
        <v>195.77765873015875</v>
      </c>
      <c r="E75" s="61">
        <v>28.941481481481478</v>
      </c>
      <c r="F75" s="70">
        <f>SUM(C75:E75)</f>
        <v>376.00015476190481</v>
      </c>
      <c r="G75" s="71">
        <v>27920147.600000001</v>
      </c>
      <c r="H75" s="63">
        <f>+G75/F75/1000</f>
        <v>74.255681138429111</v>
      </c>
      <c r="J75" s="67">
        <v>148.69797974074075</v>
      </c>
      <c r="K75" s="61">
        <v>6459740.0800000001</v>
      </c>
      <c r="L75" s="63">
        <f>+K75/J75/1000</f>
        <v>43.442016436690963</v>
      </c>
      <c r="M75" s="199" t="s">
        <v>29</v>
      </c>
      <c r="N75" s="204"/>
      <c r="O75" s="205"/>
    </row>
    <row r="76" spans="2:15" ht="12.75" x14ac:dyDescent="0.2">
      <c r="B76" s="19">
        <v>38018</v>
      </c>
      <c r="C76" s="67">
        <v>153.11270899470898</v>
      </c>
      <c r="D76" s="69">
        <v>333.61834259259263</v>
      </c>
      <c r="E76" s="61">
        <v>29.531719576719578</v>
      </c>
      <c r="F76" s="70">
        <f t="shared" ref="F76:F87" si="6">SUM(C76:E76)</f>
        <v>516.26277116402116</v>
      </c>
      <c r="G76" s="71">
        <v>41325456.999999993</v>
      </c>
      <c r="H76" s="63">
        <f t="shared" ref="H76:H87" si="7">+G76/F76/1000</f>
        <v>80.047331142672178</v>
      </c>
      <c r="J76" s="67">
        <v>160.37777364021164</v>
      </c>
      <c r="K76" s="61">
        <v>7176107</v>
      </c>
      <c r="L76" s="63">
        <f t="shared" ref="L76:L86" si="8">+K76/J76/1000</f>
        <v>44.745021938630586</v>
      </c>
      <c r="M76" s="49"/>
      <c r="N76" s="85"/>
      <c r="O76" s="51"/>
    </row>
    <row r="77" spans="2:15" ht="12.75" x14ac:dyDescent="0.2">
      <c r="B77" s="19">
        <v>38047</v>
      </c>
      <c r="C77" s="67">
        <v>232.8130667989418</v>
      </c>
      <c r="D77" s="69">
        <v>280.9194246031746</v>
      </c>
      <c r="E77" s="61">
        <v>36.160343915343915</v>
      </c>
      <c r="F77" s="70">
        <f t="shared" si="6"/>
        <v>549.89283531746037</v>
      </c>
      <c r="G77" s="71">
        <v>43191715.910000004</v>
      </c>
      <c r="H77" s="63">
        <f t="shared" si="7"/>
        <v>78.545696790293448</v>
      </c>
      <c r="J77" s="67">
        <v>183.40407195238095</v>
      </c>
      <c r="K77" s="61">
        <v>7937005.3800000008</v>
      </c>
      <c r="L77" s="63">
        <f t="shared" si="8"/>
        <v>43.276058680206219</v>
      </c>
      <c r="M77" s="49"/>
      <c r="N77" s="50"/>
      <c r="O77" s="51"/>
    </row>
    <row r="78" spans="2:15" ht="12.75" x14ac:dyDescent="0.2">
      <c r="B78" s="19">
        <v>38078</v>
      </c>
      <c r="C78" s="67">
        <v>27.010714285714283</v>
      </c>
      <c r="D78" s="69">
        <v>250.99455902116404</v>
      </c>
      <c r="E78" s="61">
        <v>40.253968253968253</v>
      </c>
      <c r="F78" s="70">
        <f t="shared" si="6"/>
        <v>318.25924156084659</v>
      </c>
      <c r="G78" s="71">
        <v>25839528.630000003</v>
      </c>
      <c r="H78" s="63">
        <f t="shared" si="7"/>
        <v>81.190191063343732</v>
      </c>
      <c r="J78" s="67">
        <v>161.12471514285716</v>
      </c>
      <c r="K78" s="61">
        <v>7056497.6900000004</v>
      </c>
      <c r="L78" s="63">
        <f t="shared" si="8"/>
        <v>43.795253159911162</v>
      </c>
      <c r="M78" s="49"/>
      <c r="N78" s="50"/>
      <c r="O78" s="51"/>
    </row>
    <row r="79" spans="2:15" ht="12.75" x14ac:dyDescent="0.2">
      <c r="B79" s="19">
        <v>38108</v>
      </c>
      <c r="C79" s="67">
        <v>116.13197354497355</v>
      </c>
      <c r="D79" s="69">
        <v>252.20015595238095</v>
      </c>
      <c r="E79" s="61">
        <v>30.122949735449737</v>
      </c>
      <c r="F79" s="70">
        <f t="shared" si="6"/>
        <v>398.45507923280422</v>
      </c>
      <c r="G79" s="71">
        <v>32740221.180000003</v>
      </c>
      <c r="H79" s="63">
        <f t="shared" si="7"/>
        <v>82.167910227267967</v>
      </c>
      <c r="J79" s="67">
        <v>174.176142</v>
      </c>
      <c r="K79" s="61">
        <v>7342923.8600000003</v>
      </c>
      <c r="L79" s="63">
        <f t="shared" si="8"/>
        <v>42.158034824310214</v>
      </c>
      <c r="M79" s="49"/>
      <c r="N79" s="50"/>
      <c r="O79" s="51"/>
    </row>
    <row r="80" spans="2:15" ht="12.75" x14ac:dyDescent="0.2">
      <c r="B80" s="19">
        <v>38139</v>
      </c>
      <c r="C80" s="67">
        <v>127.99896230158731</v>
      </c>
      <c r="D80" s="69">
        <v>79.750038359788363</v>
      </c>
      <c r="E80" s="61">
        <v>30.255171957671958</v>
      </c>
      <c r="F80" s="70">
        <f t="shared" si="6"/>
        <v>238.00417261904764</v>
      </c>
      <c r="G80" s="71">
        <v>20171271.73</v>
      </c>
      <c r="H80" s="63">
        <f t="shared" si="7"/>
        <v>84.751756694141591</v>
      </c>
      <c r="J80" s="67">
        <v>151.88323631216932</v>
      </c>
      <c r="K80" s="61">
        <v>6479594.79</v>
      </c>
      <c r="L80" s="63">
        <f t="shared" si="8"/>
        <v>42.661685037329143</v>
      </c>
      <c r="M80" s="49"/>
      <c r="N80" s="50"/>
      <c r="O80" s="51"/>
    </row>
    <row r="81" spans="2:15" ht="12.75" x14ac:dyDescent="0.2">
      <c r="B81" s="19">
        <v>38169</v>
      </c>
      <c r="C81" s="67">
        <v>209.02824179894182</v>
      </c>
      <c r="D81" s="69">
        <v>403.92441798941798</v>
      </c>
      <c r="E81" s="61">
        <v>26.810132275132275</v>
      </c>
      <c r="F81" s="70">
        <f t="shared" si="6"/>
        <v>639.76279206349204</v>
      </c>
      <c r="G81" s="71">
        <v>55520269.930000007</v>
      </c>
      <c r="H81" s="63">
        <f t="shared" si="7"/>
        <v>86.782586637970653</v>
      </c>
      <c r="J81" s="67">
        <v>148.20726153365081</v>
      </c>
      <c r="K81" s="61">
        <v>6394381.0800000001</v>
      </c>
      <c r="L81" s="63">
        <f t="shared" si="8"/>
        <v>43.144856829758915</v>
      </c>
      <c r="M81" s="49"/>
      <c r="N81" s="50"/>
      <c r="O81" s="51"/>
    </row>
    <row r="82" spans="2:15" ht="13.5" thickBot="1" x14ac:dyDescent="0.25">
      <c r="B82" s="19">
        <v>38200</v>
      </c>
      <c r="C82" s="67">
        <v>119.74749497354496</v>
      </c>
      <c r="D82" s="69">
        <v>154.76310846560847</v>
      </c>
      <c r="E82" s="61">
        <v>26.810132275132275</v>
      </c>
      <c r="F82" s="70">
        <f t="shared" si="6"/>
        <v>301.32073571428572</v>
      </c>
      <c r="G82" s="71">
        <v>27001577.070000004</v>
      </c>
      <c r="H82" s="63">
        <f t="shared" si="7"/>
        <v>89.610749841003567</v>
      </c>
      <c r="J82" s="67">
        <v>154.61848659095239</v>
      </c>
      <c r="K82" s="61">
        <v>6807901.6699999999</v>
      </c>
      <c r="L82" s="63">
        <f t="shared" si="8"/>
        <v>44.030321471264287</v>
      </c>
      <c r="M82" s="52"/>
      <c r="N82" s="53"/>
      <c r="O82" s="54"/>
    </row>
    <row r="83" spans="2:15" ht="12.75" x14ac:dyDescent="0.2">
      <c r="B83" s="19">
        <v>38231</v>
      </c>
      <c r="C83" s="67">
        <v>138.79005939153438</v>
      </c>
      <c r="D83" s="69">
        <v>298.00012433862435</v>
      </c>
      <c r="E83" s="61">
        <v>51.890582010582008</v>
      </c>
      <c r="F83" s="70">
        <f t="shared" si="6"/>
        <v>488.68076574074075</v>
      </c>
      <c r="G83" s="71">
        <v>42579317.619999997</v>
      </c>
      <c r="H83" s="63">
        <f t="shared" si="7"/>
        <v>87.131151060259967</v>
      </c>
      <c r="J83" s="67">
        <v>149.20929133365081</v>
      </c>
      <c r="K83" s="61">
        <v>6653460.6399999997</v>
      </c>
      <c r="L83" s="63">
        <f t="shared" si="8"/>
        <v>44.591463309895509</v>
      </c>
    </row>
    <row r="84" spans="2:15" ht="12.75" x14ac:dyDescent="0.2">
      <c r="B84" s="19">
        <v>38261</v>
      </c>
      <c r="C84" s="67">
        <v>154.94746256613757</v>
      </c>
      <c r="D84" s="69">
        <v>402.67071428571427</v>
      </c>
      <c r="E84" s="61">
        <v>30.437076719576719</v>
      </c>
      <c r="F84" s="70">
        <f t="shared" si="6"/>
        <v>588.05525357142847</v>
      </c>
      <c r="G84" s="71">
        <v>50378355.299999997</v>
      </c>
      <c r="H84" s="63">
        <f t="shared" si="7"/>
        <v>85.669424759047345</v>
      </c>
      <c r="J84" s="67">
        <v>160.55635042666665</v>
      </c>
      <c r="K84" s="61">
        <v>7406975.3900000006</v>
      </c>
      <c r="L84" s="63">
        <f t="shared" si="8"/>
        <v>46.133182339512018</v>
      </c>
    </row>
    <row r="85" spans="2:15" ht="12.75" x14ac:dyDescent="0.2">
      <c r="B85" s="19">
        <v>38292</v>
      </c>
      <c r="C85" s="67">
        <v>136.73924021164021</v>
      </c>
      <c r="D85" s="69">
        <v>161.50406084656086</v>
      </c>
      <c r="E85" s="61">
        <v>23.183201058201057</v>
      </c>
      <c r="F85" s="70">
        <f t="shared" si="6"/>
        <v>321.42650211640211</v>
      </c>
      <c r="G85" s="71">
        <v>27705480.230000004</v>
      </c>
      <c r="H85" s="63">
        <f t="shared" si="7"/>
        <v>86.195382296033202</v>
      </c>
      <c r="J85" s="67">
        <v>156.79780075492064</v>
      </c>
      <c r="K85" s="61">
        <v>7339200.1500000004</v>
      </c>
      <c r="L85" s="63">
        <f t="shared" si="8"/>
        <v>46.806779908038223</v>
      </c>
    </row>
    <row r="86" spans="2:15" ht="13.5" thickBot="1" x14ac:dyDescent="0.25">
      <c r="B86" s="19">
        <v>38322</v>
      </c>
      <c r="C86" s="67">
        <v>156.42915476190478</v>
      </c>
      <c r="D86" s="69">
        <v>212.93445767195769</v>
      </c>
      <c r="E86" s="61">
        <v>35.013888888888886</v>
      </c>
      <c r="F86" s="70">
        <f t="shared" si="6"/>
        <v>404.37750132275141</v>
      </c>
      <c r="G86" s="71">
        <v>35856786.75</v>
      </c>
      <c r="H86" s="63">
        <f t="shared" si="7"/>
        <v>88.671567119114087</v>
      </c>
      <c r="J86" s="67">
        <v>128.37581125555556</v>
      </c>
      <c r="K86" s="61">
        <v>6078148.6899999995</v>
      </c>
      <c r="L86" s="63">
        <f t="shared" si="8"/>
        <v>47.346526035970527</v>
      </c>
    </row>
    <row r="87" spans="2:15" ht="13.5" thickBot="1" x14ac:dyDescent="0.25">
      <c r="B87" s="56" t="s">
        <v>30</v>
      </c>
      <c r="C87" s="68">
        <f>SUM(C75:C86)</f>
        <v>1724.0300941798944</v>
      </c>
      <c r="D87" s="72">
        <f>SUM(D75:D86)</f>
        <v>3027.0570628571431</v>
      </c>
      <c r="E87" s="64">
        <f>SUM(E75:E86)</f>
        <v>389.4106481481482</v>
      </c>
      <c r="F87" s="73">
        <f t="shared" si="6"/>
        <v>5140.4978051851858</v>
      </c>
      <c r="G87" s="74">
        <f>SUM(G75:G86)</f>
        <v>430230128.95000005</v>
      </c>
      <c r="H87" s="66">
        <f t="shared" si="7"/>
        <v>83.694253991516121</v>
      </c>
      <c r="J87" s="68">
        <f>SUM(J75:J86)</f>
        <v>1877.4289206837568</v>
      </c>
      <c r="K87" s="64">
        <f>SUM(K75:K86)</f>
        <v>83131936.420000017</v>
      </c>
      <c r="L87" s="66">
        <f>+K87/J87/1000</f>
        <v>44.279671791634854</v>
      </c>
    </row>
    <row r="88" spans="2:15" ht="12.75" x14ac:dyDescent="0.2">
      <c r="B88" s="19">
        <v>38353</v>
      </c>
      <c r="C88" s="67">
        <v>176.18489219576719</v>
      </c>
      <c r="D88" s="69">
        <v>348.60826719576716</v>
      </c>
      <c r="E88" s="61">
        <v>33.513293650793649</v>
      </c>
      <c r="F88" s="70">
        <f>SUM(C88:E88)</f>
        <v>558.30645304232803</v>
      </c>
      <c r="G88" s="71">
        <v>47698560.509999998</v>
      </c>
      <c r="H88" s="63">
        <f>+G88/F88/1000</f>
        <v>85.434370765518864</v>
      </c>
      <c r="J88" s="172">
        <v>129.20430999999999</v>
      </c>
      <c r="K88" s="173">
        <v>6720336.2300000004</v>
      </c>
      <c r="L88" s="63">
        <f>+K88/J88/1000</f>
        <v>52.013251183339015</v>
      </c>
      <c r="M88" s="199" t="s">
        <v>31</v>
      </c>
      <c r="N88" s="200"/>
      <c r="O88" s="201"/>
    </row>
    <row r="89" spans="2:15" ht="12.75" x14ac:dyDescent="0.2">
      <c r="B89" s="19">
        <v>38384</v>
      </c>
      <c r="C89" s="67">
        <v>177.81737433862435</v>
      </c>
      <c r="D89" s="69">
        <v>192.93653439153437</v>
      </c>
      <c r="E89" s="61">
        <v>38.713359788359789</v>
      </c>
      <c r="F89" s="70">
        <f t="shared" ref="F89:F112" si="9">SUM(C89:E89)</f>
        <v>409.46726851851855</v>
      </c>
      <c r="G89" s="71">
        <v>43491961.899999999</v>
      </c>
      <c r="H89" s="63">
        <f t="shared" ref="H89:H100" si="10">+G89/F89/1000</f>
        <v>106.21596704751758</v>
      </c>
      <c r="J89" s="172">
        <v>118.51455994</v>
      </c>
      <c r="K89" s="173">
        <v>6222200.29</v>
      </c>
      <c r="L89" s="63">
        <f t="shared" ref="L89:L99" si="11">+K89/J89/1000</f>
        <v>52.501568525842679</v>
      </c>
      <c r="M89" s="49"/>
      <c r="N89" s="85"/>
      <c r="O89" s="51"/>
    </row>
    <row r="90" spans="2:15" ht="12.75" x14ac:dyDescent="0.2">
      <c r="B90" s="19">
        <v>38412</v>
      </c>
      <c r="C90" s="67">
        <v>143.45691005291005</v>
      </c>
      <c r="D90" s="69">
        <v>226.65990740740742</v>
      </c>
      <c r="E90" s="61">
        <v>0</v>
      </c>
      <c r="F90" s="70">
        <f t="shared" si="9"/>
        <v>370.11681746031746</v>
      </c>
      <c r="G90" s="71">
        <v>33094900.780000001</v>
      </c>
      <c r="H90" s="63">
        <f t="shared" si="10"/>
        <v>89.417446651281423</v>
      </c>
      <c r="J90" s="172">
        <v>130.53277519</v>
      </c>
      <c r="K90" s="173">
        <v>6967462.3300000001</v>
      </c>
      <c r="L90" s="63">
        <f t="shared" si="11"/>
        <v>53.37711023042565</v>
      </c>
      <c r="M90" s="49"/>
      <c r="N90" s="50"/>
      <c r="O90" s="51"/>
    </row>
    <row r="91" spans="2:15" ht="12.75" x14ac:dyDescent="0.2">
      <c r="B91" s="19">
        <v>38443</v>
      </c>
      <c r="C91" s="67">
        <v>142.05635052910051</v>
      </c>
      <c r="D91" s="69">
        <v>192.71644179894182</v>
      </c>
      <c r="E91" s="61">
        <v>0</v>
      </c>
      <c r="F91" s="70">
        <f t="shared" si="9"/>
        <v>334.77279232804233</v>
      </c>
      <c r="G91" s="71">
        <v>47442518.649999999</v>
      </c>
      <c r="H91" s="63">
        <f t="shared" si="10"/>
        <v>141.71557467403531</v>
      </c>
      <c r="J91" s="172">
        <v>124.866212</v>
      </c>
      <c r="K91" s="173">
        <v>6726027</v>
      </c>
      <c r="L91" s="63">
        <f t="shared" si="11"/>
        <v>53.865868854898871</v>
      </c>
      <c r="M91" s="49"/>
      <c r="N91" s="50"/>
      <c r="O91" s="51"/>
    </row>
    <row r="92" spans="2:15" ht="12.75" x14ac:dyDescent="0.2">
      <c r="B92" s="19">
        <v>38473</v>
      </c>
      <c r="C92" s="67">
        <v>123.4489693121693</v>
      </c>
      <c r="D92" s="69">
        <v>274.95395899470901</v>
      </c>
      <c r="E92" s="61">
        <v>20.00793650793651</v>
      </c>
      <c r="F92" s="70">
        <f t="shared" si="9"/>
        <v>418.41086481481483</v>
      </c>
      <c r="G92" s="71">
        <v>40991746.739999995</v>
      </c>
      <c r="H92" s="63">
        <f t="shared" si="10"/>
        <v>97.970082010519974</v>
      </c>
      <c r="J92" s="172">
        <v>143.62293690000001</v>
      </c>
      <c r="K92" s="173">
        <v>8680508.4199999999</v>
      </c>
      <c r="L92" s="63">
        <f t="shared" si="11"/>
        <v>60.439569106179441</v>
      </c>
      <c r="M92" s="49"/>
      <c r="N92" s="50"/>
      <c r="O92" s="51"/>
    </row>
    <row r="93" spans="2:15" ht="12.75" x14ac:dyDescent="0.2">
      <c r="B93" s="19">
        <v>38504</v>
      </c>
      <c r="C93" s="67">
        <v>162.1443193121693</v>
      </c>
      <c r="D93" s="69">
        <v>216.051708994709</v>
      </c>
      <c r="E93" s="61">
        <v>31.882645502645502</v>
      </c>
      <c r="F93" s="70">
        <f t="shared" si="9"/>
        <v>410.07867380952382</v>
      </c>
      <c r="G93" s="71">
        <v>53518017.990000002</v>
      </c>
      <c r="H93" s="63">
        <f t="shared" si="10"/>
        <v>130.50670860991525</v>
      </c>
      <c r="J93" s="172">
        <v>133.85420200999999</v>
      </c>
      <c r="K93" s="173">
        <v>8599134.0199999996</v>
      </c>
      <c r="L93" s="63">
        <f t="shared" si="11"/>
        <v>64.24254069631354</v>
      </c>
      <c r="M93" s="49"/>
      <c r="N93" s="50"/>
      <c r="O93" s="51"/>
    </row>
    <row r="94" spans="2:15" ht="12.75" x14ac:dyDescent="0.2">
      <c r="B94" s="19">
        <v>38534</v>
      </c>
      <c r="C94" s="67">
        <v>148.45888981481482</v>
      </c>
      <c r="D94" s="69">
        <v>219.91722222222225</v>
      </c>
      <c r="E94" s="61">
        <v>46.518452380952375</v>
      </c>
      <c r="F94" s="70">
        <f t="shared" si="9"/>
        <v>414.89456441798944</v>
      </c>
      <c r="G94" s="71">
        <v>67937638.870000005</v>
      </c>
      <c r="H94" s="63">
        <f t="shared" si="10"/>
        <v>163.7467556734621</v>
      </c>
      <c r="J94" s="172">
        <v>137.15505666999999</v>
      </c>
      <c r="K94" s="173">
        <v>9009592.0399999991</v>
      </c>
      <c r="L94" s="63">
        <f t="shared" si="11"/>
        <v>65.68909859209495</v>
      </c>
      <c r="M94" s="49"/>
      <c r="N94" s="50"/>
      <c r="O94" s="51"/>
    </row>
    <row r="95" spans="2:15" ht="13.5" thickBot="1" x14ac:dyDescent="0.25">
      <c r="B95" s="19">
        <v>38565</v>
      </c>
      <c r="C95" s="67">
        <v>100.53988029100529</v>
      </c>
      <c r="D95" s="69">
        <v>218.21256613756614</v>
      </c>
      <c r="E95" s="61">
        <v>40.015873015873019</v>
      </c>
      <c r="F95" s="70">
        <f t="shared" si="9"/>
        <v>358.76831944444444</v>
      </c>
      <c r="G95" s="71">
        <v>34892192.840000004</v>
      </c>
      <c r="H95" s="63">
        <f t="shared" si="10"/>
        <v>97.255501528203041</v>
      </c>
      <c r="J95" s="172">
        <v>131.3758401</v>
      </c>
      <c r="K95" s="173">
        <v>8547439.1999999993</v>
      </c>
      <c r="L95" s="63">
        <f t="shared" si="11"/>
        <v>65.06096702022154</v>
      </c>
      <c r="M95" s="52"/>
      <c r="N95" s="53"/>
      <c r="O95" s="54"/>
    </row>
    <row r="96" spans="2:15" ht="12.75" x14ac:dyDescent="0.2">
      <c r="B96" s="19">
        <v>38596</v>
      </c>
      <c r="C96" s="67">
        <v>119.14726428571429</v>
      </c>
      <c r="D96" s="69">
        <v>202.99251322751323</v>
      </c>
      <c r="E96" s="61">
        <v>45.017857142857146</v>
      </c>
      <c r="F96" s="70">
        <f t="shared" si="9"/>
        <v>367.15763465608467</v>
      </c>
      <c r="G96" s="71">
        <v>36589452.230000004</v>
      </c>
      <c r="H96" s="63">
        <f t="shared" si="10"/>
        <v>99.655975462074281</v>
      </c>
      <c r="J96" s="172">
        <v>147.713052</v>
      </c>
      <c r="K96" s="173">
        <v>9690945.5299999993</v>
      </c>
      <c r="L96" s="63">
        <f t="shared" si="11"/>
        <v>65.606562174343253</v>
      </c>
    </row>
    <row r="97" spans="2:15" ht="12.75" x14ac:dyDescent="0.2">
      <c r="B97" s="19">
        <v>38626</v>
      </c>
      <c r="C97" s="67">
        <v>221.48785648148149</v>
      </c>
      <c r="D97" s="69">
        <v>284.74764550264553</v>
      </c>
      <c r="E97" s="61">
        <v>40.015873015873019</v>
      </c>
      <c r="F97" s="70">
        <f t="shared" si="9"/>
        <v>546.25137500000005</v>
      </c>
      <c r="G97" s="71">
        <v>53168948.439999998</v>
      </c>
      <c r="H97" s="63">
        <f t="shared" si="10"/>
        <v>97.334214380696054</v>
      </c>
      <c r="J97" s="172">
        <v>172.42990549999999</v>
      </c>
      <c r="K97" s="173">
        <v>10993012.619999999</v>
      </c>
      <c r="L97" s="63">
        <f t="shared" si="11"/>
        <v>63.753515308862703</v>
      </c>
    </row>
    <row r="98" spans="2:15" ht="12.75" x14ac:dyDescent="0.2">
      <c r="B98" s="19">
        <v>38657</v>
      </c>
      <c r="C98" s="67">
        <v>77.030555555555551</v>
      </c>
      <c r="D98" s="69">
        <v>56.022222222222226</v>
      </c>
      <c r="E98" s="61">
        <v>46.118293650793653</v>
      </c>
      <c r="F98" s="70">
        <f t="shared" si="9"/>
        <v>179.17107142857142</v>
      </c>
      <c r="G98" s="71">
        <v>17392491.199999999</v>
      </c>
      <c r="H98" s="63">
        <f t="shared" si="10"/>
        <v>97.071983001082359</v>
      </c>
      <c r="J98" s="172">
        <v>187.56694016</v>
      </c>
      <c r="K98" s="173">
        <v>11822599.52</v>
      </c>
      <c r="L98" s="63">
        <f t="shared" si="11"/>
        <v>63.031361016578835</v>
      </c>
    </row>
    <row r="99" spans="2:15" ht="13.5" thickBot="1" x14ac:dyDescent="0.25">
      <c r="B99" s="19">
        <v>38687</v>
      </c>
      <c r="C99" s="67">
        <v>168.46682671957672</v>
      </c>
      <c r="D99" s="69">
        <v>149.41326719576719</v>
      </c>
      <c r="E99" s="61">
        <v>35.664153439153438</v>
      </c>
      <c r="F99" s="70">
        <f t="shared" si="9"/>
        <v>353.54424735449732</v>
      </c>
      <c r="G99" s="71">
        <v>34718123.979999997</v>
      </c>
      <c r="H99" s="63">
        <f t="shared" si="10"/>
        <v>98.20022313978788</v>
      </c>
      <c r="J99" s="172">
        <v>193.30347649999999</v>
      </c>
      <c r="K99" s="173">
        <v>12099327.380000001</v>
      </c>
      <c r="L99" s="63">
        <f t="shared" si="11"/>
        <v>62.592394089715206</v>
      </c>
    </row>
    <row r="100" spans="2:15" ht="13.5" thickBot="1" x14ac:dyDescent="0.25">
      <c r="B100" s="56" t="s">
        <v>32</v>
      </c>
      <c r="C100" s="68">
        <f>SUM(C88:C99)</f>
        <v>1760.2400888888892</v>
      </c>
      <c r="D100" s="72">
        <f>SUM(D88:D99)</f>
        <v>2583.2322552910059</v>
      </c>
      <c r="E100" s="64">
        <f>SUM(E88:E99)</f>
        <v>377.46773809523808</v>
      </c>
      <c r="F100" s="73">
        <f t="shared" si="9"/>
        <v>4720.9400822751331</v>
      </c>
      <c r="G100" s="74">
        <f>SUM(G88:G99)</f>
        <v>510936554.13</v>
      </c>
      <c r="H100" s="66">
        <f t="shared" si="10"/>
        <v>108.22771423181621</v>
      </c>
      <c r="J100" s="68">
        <f>SUM(J88:J99)</f>
        <v>1750.1392669700001</v>
      </c>
      <c r="K100" s="64">
        <f>SUM(K88:K99)</f>
        <v>106078584.58</v>
      </c>
      <c r="L100" s="66">
        <f>+K100/J100/1000</f>
        <v>60.611510513476375</v>
      </c>
    </row>
    <row r="101" spans="2:15" ht="12.75" x14ac:dyDescent="0.2">
      <c r="B101" s="19">
        <v>38718</v>
      </c>
      <c r="C101" s="67">
        <v>153.41085582010581</v>
      </c>
      <c r="D101" s="69">
        <v>212.1993671164021</v>
      </c>
      <c r="E101" s="61">
        <v>37.764973544973543</v>
      </c>
      <c r="F101" s="70">
        <f>SUM(C101:E101)</f>
        <v>403.37519648148145</v>
      </c>
      <c r="G101" s="71">
        <v>42782973.960000008</v>
      </c>
      <c r="H101" s="63">
        <f>+G101/F101/1000</f>
        <v>106.06248062147304</v>
      </c>
      <c r="J101" s="172">
        <v>194.62100000000001</v>
      </c>
      <c r="K101" s="173">
        <v>12182193.41</v>
      </c>
      <c r="L101" s="63">
        <f>+K101/J101/1000</f>
        <v>62.594444638553902</v>
      </c>
      <c r="M101" s="199" t="s">
        <v>33</v>
      </c>
      <c r="N101" s="200"/>
      <c r="O101" s="201"/>
    </row>
    <row r="102" spans="2:15" ht="12.75" x14ac:dyDescent="0.2">
      <c r="B102" s="19">
        <v>38749</v>
      </c>
      <c r="C102" s="67">
        <v>205.28143267195767</v>
      </c>
      <c r="D102" s="69">
        <v>120.83316798941799</v>
      </c>
      <c r="E102" s="61">
        <v>32.712976190476191</v>
      </c>
      <c r="F102" s="70">
        <f t="shared" si="9"/>
        <v>358.82757685185186</v>
      </c>
      <c r="G102" s="71">
        <v>36235828.599999994</v>
      </c>
      <c r="H102" s="63">
        <f t="shared" ref="H102:H113" si="12">+G102/F102/1000</f>
        <v>100.98395702446409</v>
      </c>
      <c r="J102" s="172">
        <v>168.2512055</v>
      </c>
      <c r="K102" s="173">
        <v>10601993.27</v>
      </c>
      <c r="L102" s="63">
        <f t="shared" ref="L102:L112" si="13">+K102/J102/1000</f>
        <v>63.012881473826944</v>
      </c>
      <c r="M102" s="49"/>
      <c r="N102" s="85"/>
      <c r="O102" s="51"/>
    </row>
    <row r="103" spans="2:15" ht="12.75" x14ac:dyDescent="0.2">
      <c r="B103" s="19">
        <v>38777</v>
      </c>
      <c r="C103" s="67">
        <v>197.47833399470898</v>
      </c>
      <c r="D103" s="69">
        <v>343.99828703703702</v>
      </c>
      <c r="E103" s="61">
        <v>50.980224867724864</v>
      </c>
      <c r="F103" s="70">
        <f t="shared" si="9"/>
        <v>592.45684589947075</v>
      </c>
      <c r="G103" s="71">
        <v>61086572.569999985</v>
      </c>
      <c r="H103" s="63">
        <f t="shared" si="12"/>
        <v>103.10721024289637</v>
      </c>
      <c r="J103" s="172">
        <v>187.33373449999999</v>
      </c>
      <c r="K103" s="173">
        <v>11764438.27</v>
      </c>
      <c r="L103" s="63">
        <f t="shared" si="13"/>
        <v>62.799358062228777</v>
      </c>
      <c r="M103" s="49"/>
      <c r="N103" s="50"/>
      <c r="O103" s="51"/>
    </row>
    <row r="104" spans="2:15" ht="12.75" x14ac:dyDescent="0.2">
      <c r="B104" s="19">
        <v>38808</v>
      </c>
      <c r="C104" s="67">
        <v>0</v>
      </c>
      <c r="D104" s="69">
        <v>184.91334656084655</v>
      </c>
      <c r="E104" s="61">
        <v>45.017857142857146</v>
      </c>
      <c r="F104" s="70">
        <f t="shared" si="9"/>
        <v>229.93120370370369</v>
      </c>
      <c r="G104" s="71">
        <v>26225473.900000002</v>
      </c>
      <c r="H104" s="63">
        <f t="shared" si="12"/>
        <v>114.05791592251629</v>
      </c>
      <c r="J104" s="172">
        <v>187.28922900000001</v>
      </c>
      <c r="K104" s="173">
        <v>11911168.33</v>
      </c>
      <c r="L104" s="63">
        <f t="shared" si="13"/>
        <v>63.597722055868999</v>
      </c>
      <c r="M104" s="49"/>
      <c r="N104" s="50"/>
      <c r="O104" s="51"/>
    </row>
    <row r="105" spans="2:15" ht="12.75" x14ac:dyDescent="0.2">
      <c r="B105" s="19">
        <v>38838</v>
      </c>
      <c r="C105" s="67">
        <v>97.438651190476193</v>
      </c>
      <c r="D105" s="69">
        <v>296.3411507936508</v>
      </c>
      <c r="E105" s="61">
        <v>45.017857142857146</v>
      </c>
      <c r="F105" s="70">
        <f t="shared" si="9"/>
        <v>438.79765912698417</v>
      </c>
      <c r="G105" s="71">
        <v>47219482.650000006</v>
      </c>
      <c r="H105" s="63">
        <f t="shared" si="12"/>
        <v>107.61106324939419</v>
      </c>
      <c r="J105" s="172">
        <v>188.839641</v>
      </c>
      <c r="K105" s="173">
        <v>12225992.4</v>
      </c>
      <c r="L105" s="63">
        <f t="shared" si="13"/>
        <v>64.742722106742406</v>
      </c>
      <c r="M105" s="49"/>
      <c r="N105" s="50"/>
      <c r="O105" s="51"/>
    </row>
    <row r="106" spans="2:15" ht="12.75" x14ac:dyDescent="0.2">
      <c r="B106" s="19">
        <v>38869</v>
      </c>
      <c r="C106" s="67">
        <v>70.027777777777786</v>
      </c>
      <c r="D106" s="69">
        <v>157.53529100529101</v>
      </c>
      <c r="E106" s="61">
        <v>0</v>
      </c>
      <c r="F106" s="70">
        <f t="shared" si="9"/>
        <v>227.56306878306879</v>
      </c>
      <c r="G106" s="71">
        <v>24004319.559999999</v>
      </c>
      <c r="H106" s="63">
        <f t="shared" si="12"/>
        <v>105.48424965600559</v>
      </c>
      <c r="J106" s="172">
        <v>173.89455150000001</v>
      </c>
      <c r="K106" s="173">
        <v>11461891.93</v>
      </c>
      <c r="L106" s="63">
        <f t="shared" si="13"/>
        <v>65.912887040627027</v>
      </c>
      <c r="M106" s="49"/>
      <c r="N106" s="50"/>
      <c r="O106" s="51"/>
    </row>
    <row r="107" spans="2:15" ht="12.75" x14ac:dyDescent="0.2">
      <c r="B107" s="19">
        <v>38899</v>
      </c>
      <c r="C107" s="67">
        <v>66.226271825396822</v>
      </c>
      <c r="D107" s="69">
        <v>113.98521164021163</v>
      </c>
      <c r="E107" s="61">
        <v>35.013888888888893</v>
      </c>
      <c r="F107" s="70">
        <f t="shared" si="9"/>
        <v>215.22537235449735</v>
      </c>
      <c r="G107" s="71">
        <v>22941717.960000001</v>
      </c>
      <c r="H107" s="63">
        <f t="shared" si="12"/>
        <v>106.59392853651443</v>
      </c>
      <c r="J107" s="172">
        <v>141.50394399999999</v>
      </c>
      <c r="K107" s="173">
        <v>9165161.3599999994</v>
      </c>
      <c r="L107" s="63">
        <f t="shared" si="13"/>
        <v>64.769653063521673</v>
      </c>
      <c r="M107" s="49"/>
      <c r="N107" s="50"/>
      <c r="O107" s="51"/>
    </row>
    <row r="108" spans="2:15" ht="13.5" thickBot="1" x14ac:dyDescent="0.25">
      <c r="B108" s="19">
        <v>38930</v>
      </c>
      <c r="C108" s="67">
        <v>40.015873015873019</v>
      </c>
      <c r="D108" s="69">
        <v>156.01428571428571</v>
      </c>
      <c r="E108" s="61">
        <v>0</v>
      </c>
      <c r="F108" s="70">
        <f t="shared" si="9"/>
        <v>196.03015873015872</v>
      </c>
      <c r="G108" s="71">
        <v>23772909.300000001</v>
      </c>
      <c r="H108" s="63">
        <f t="shared" si="12"/>
        <v>121.27169336593819</v>
      </c>
      <c r="J108" s="172">
        <v>174.823466</v>
      </c>
      <c r="K108" s="173">
        <v>11594886.84</v>
      </c>
      <c r="L108" s="63">
        <f t="shared" si="13"/>
        <v>66.323401001556618</v>
      </c>
      <c r="M108" s="52"/>
      <c r="N108" s="53"/>
      <c r="O108" s="54"/>
    </row>
    <row r="109" spans="2:15" ht="12.75" x14ac:dyDescent="0.2">
      <c r="B109" s="19">
        <v>38961</v>
      </c>
      <c r="C109" s="67">
        <v>94.237381481481464</v>
      </c>
      <c r="D109" s="69">
        <v>183.38454219576718</v>
      </c>
      <c r="E109" s="61">
        <v>50.019841269841272</v>
      </c>
      <c r="F109" s="70">
        <f t="shared" si="9"/>
        <v>327.64176494708994</v>
      </c>
      <c r="G109" s="71">
        <v>48485222.130000003</v>
      </c>
      <c r="H109" s="63">
        <f t="shared" si="12"/>
        <v>147.98242262499642</v>
      </c>
      <c r="J109" s="172">
        <v>158.82930200000001</v>
      </c>
      <c r="K109" s="173">
        <v>10527690.35</v>
      </c>
      <c r="L109" s="63">
        <f t="shared" si="13"/>
        <v>66.283048640483216</v>
      </c>
    </row>
    <row r="110" spans="2:15" ht="12.75" x14ac:dyDescent="0.2">
      <c r="B110" s="19">
        <v>38991</v>
      </c>
      <c r="C110" s="67">
        <v>109.44341547619047</v>
      </c>
      <c r="D110" s="69">
        <v>262.40248677248678</v>
      </c>
      <c r="E110" s="61">
        <v>30.011904761904763</v>
      </c>
      <c r="F110" s="70">
        <f t="shared" si="9"/>
        <v>401.85780701058201</v>
      </c>
      <c r="G110" s="71">
        <v>64554390.600000009</v>
      </c>
      <c r="H110" s="63">
        <f t="shared" si="12"/>
        <v>160.63988175374709</v>
      </c>
      <c r="J110" s="172">
        <v>163.59975499999999</v>
      </c>
      <c r="K110" s="173">
        <v>11318779.93</v>
      </c>
      <c r="L110" s="63">
        <f t="shared" si="13"/>
        <v>69.185800003184596</v>
      </c>
    </row>
    <row r="111" spans="2:15" ht="12.75" x14ac:dyDescent="0.2">
      <c r="B111" s="19">
        <v>39022</v>
      </c>
      <c r="C111" s="67">
        <v>112.04444444444444</v>
      </c>
      <c r="D111" s="69">
        <v>219.74160052910054</v>
      </c>
      <c r="E111" s="61">
        <v>45.017857142857146</v>
      </c>
      <c r="F111" s="70">
        <f t="shared" si="9"/>
        <v>376.80390211640213</v>
      </c>
      <c r="G111" s="71">
        <v>63580937.699999988</v>
      </c>
      <c r="H111" s="63">
        <f t="shared" si="12"/>
        <v>168.73747151471531</v>
      </c>
      <c r="J111" s="172">
        <v>143.729083</v>
      </c>
      <c r="K111" s="173">
        <v>10832936.51</v>
      </c>
      <c r="L111" s="63">
        <f t="shared" si="13"/>
        <v>75.370525462825086</v>
      </c>
    </row>
    <row r="112" spans="2:15" ht="13.5" thickBot="1" x14ac:dyDescent="0.25">
      <c r="B112" s="19">
        <v>39052</v>
      </c>
      <c r="C112" s="67">
        <v>82.032539682539692</v>
      </c>
      <c r="D112" s="69">
        <v>198.78855939153439</v>
      </c>
      <c r="E112" s="61">
        <v>35.013888888888893</v>
      </c>
      <c r="F112" s="70">
        <f t="shared" si="9"/>
        <v>315.834987962963</v>
      </c>
      <c r="G112" s="71">
        <v>51724326.769999996</v>
      </c>
      <c r="H112" s="63">
        <f t="shared" si="12"/>
        <v>163.77009749174957</v>
      </c>
      <c r="J112" s="172">
        <v>137.91007263</v>
      </c>
      <c r="K112" s="173">
        <v>12548659.890000001</v>
      </c>
      <c r="L112" s="63">
        <f t="shared" si="13"/>
        <v>90.991612510181895</v>
      </c>
    </row>
    <row r="113" spans="2:15" ht="13.5" thickBot="1" x14ac:dyDescent="0.25">
      <c r="B113" s="56" t="s">
        <v>34</v>
      </c>
      <c r="C113" s="68">
        <f>SUM(C101:C112)</f>
        <v>1227.6369773809524</v>
      </c>
      <c r="D113" s="72">
        <f>SUM(D101:D112)</f>
        <v>2450.137296746032</v>
      </c>
      <c r="E113" s="64">
        <f>SUM(E101:E112)</f>
        <v>406.5712698412699</v>
      </c>
      <c r="F113" s="73">
        <f>SUM(C113:E113)</f>
        <v>4084.3455439682543</v>
      </c>
      <c r="G113" s="74">
        <f>SUM(G101:G112)</f>
        <v>512614155.69999999</v>
      </c>
      <c r="H113" s="66">
        <f t="shared" si="12"/>
        <v>125.50704884826079</v>
      </c>
      <c r="J113" s="68">
        <f>SUM(J101:J112)</f>
        <v>2020.6249841300003</v>
      </c>
      <c r="K113" s="64">
        <f>SUM(K101:K112)</f>
        <v>136135792.49000001</v>
      </c>
      <c r="L113" s="66">
        <f t="shared" ref="L113:L119" si="14">+K113/J113/1000</f>
        <v>67.373111566575332</v>
      </c>
    </row>
    <row r="114" spans="2:15" ht="12.75" x14ac:dyDescent="0.2">
      <c r="B114" s="19">
        <v>39083</v>
      </c>
      <c r="C114" s="67">
        <v>108.44301825396825</v>
      </c>
      <c r="D114" s="69">
        <v>223.12977513227511</v>
      </c>
      <c r="E114" s="61">
        <v>90.035714285714292</v>
      </c>
      <c r="F114" s="70">
        <f>SUM(C114:E114)</f>
        <v>421.60850767195763</v>
      </c>
      <c r="G114" s="71">
        <v>66413507.579999998</v>
      </c>
      <c r="H114" s="63">
        <f>+G114/F114/1000</f>
        <v>157.52411626302992</v>
      </c>
      <c r="J114" s="172">
        <v>164.78440800000001</v>
      </c>
      <c r="K114" s="173">
        <v>13273202.640000001</v>
      </c>
      <c r="L114" s="63">
        <f t="shared" si="14"/>
        <v>80.548899019620833</v>
      </c>
      <c r="M114" s="199" t="s">
        <v>35</v>
      </c>
      <c r="N114" s="200"/>
      <c r="O114" s="201"/>
    </row>
    <row r="115" spans="2:15" ht="12.75" x14ac:dyDescent="0.2">
      <c r="B115" s="19">
        <v>39114</v>
      </c>
      <c r="C115" s="67">
        <v>68.818298941798943</v>
      </c>
      <c r="D115" s="69">
        <v>217.81666666666666</v>
      </c>
      <c r="E115" s="61">
        <v>0</v>
      </c>
      <c r="F115" s="70">
        <f t="shared" ref="F115:F125" si="15">SUM(C115:E115)</f>
        <v>286.63496560846562</v>
      </c>
      <c r="G115" s="71">
        <v>57517356</v>
      </c>
      <c r="H115" s="63">
        <f t="shared" ref="H115:H126" si="16">+G115/F115/1000</f>
        <v>200.66412999510641</v>
      </c>
      <c r="J115" s="172">
        <v>121.78872</v>
      </c>
      <c r="K115" s="173">
        <v>9965530.9299999997</v>
      </c>
      <c r="L115" s="63">
        <f t="shared" si="14"/>
        <v>81.82638695931773</v>
      </c>
      <c r="M115" s="49"/>
      <c r="N115" s="85"/>
      <c r="O115" s="51"/>
    </row>
    <row r="116" spans="2:15" ht="12.75" x14ac:dyDescent="0.2">
      <c r="B116" s="19">
        <v>39142</v>
      </c>
      <c r="C116" s="67">
        <v>75.029763227513229</v>
      </c>
      <c r="D116" s="69">
        <v>117.98375865079365</v>
      </c>
      <c r="E116" s="61">
        <v>30.011904761904763</v>
      </c>
      <c r="F116" s="70">
        <f t="shared" si="15"/>
        <v>223.02542664021163</v>
      </c>
      <c r="G116" s="71">
        <v>40074036.25</v>
      </c>
      <c r="H116" s="63">
        <f t="shared" si="16"/>
        <v>179.683710748587</v>
      </c>
      <c r="J116" s="172">
        <v>156.18616499999999</v>
      </c>
      <c r="K116" s="173">
        <v>15741091.08</v>
      </c>
      <c r="L116" s="63">
        <f t="shared" si="14"/>
        <v>100.78415767491315</v>
      </c>
      <c r="M116" s="49"/>
      <c r="N116" s="50"/>
      <c r="O116" s="51"/>
    </row>
    <row r="117" spans="2:15" ht="12.75" x14ac:dyDescent="0.2">
      <c r="B117" s="19">
        <v>39173</v>
      </c>
      <c r="C117" s="67">
        <v>42.016667724867723</v>
      </c>
      <c r="D117" s="69">
        <v>292.1541402116402</v>
      </c>
      <c r="E117" s="61">
        <v>50.019841269841272</v>
      </c>
      <c r="F117" s="70">
        <f t="shared" si="15"/>
        <v>384.19064920634918</v>
      </c>
      <c r="G117" s="71">
        <v>74684220.679999992</v>
      </c>
      <c r="H117" s="63">
        <f t="shared" si="16"/>
        <v>194.39364501525654</v>
      </c>
      <c r="J117" s="172">
        <v>164.55297999999999</v>
      </c>
      <c r="K117" s="173">
        <v>18054758.899999999</v>
      </c>
      <c r="L117" s="63">
        <f t="shared" si="14"/>
        <v>109.72003606376498</v>
      </c>
      <c r="M117" s="49"/>
      <c r="N117" s="50"/>
      <c r="O117" s="51"/>
    </row>
    <row r="118" spans="2:15" ht="12.75" x14ac:dyDescent="0.2">
      <c r="B118" s="19">
        <v>39203</v>
      </c>
      <c r="C118" s="67">
        <v>98.449052910052899</v>
      </c>
      <c r="D118" s="69">
        <v>203.83953703703705</v>
      </c>
      <c r="E118" s="61">
        <v>0</v>
      </c>
      <c r="F118" s="70">
        <f t="shared" si="15"/>
        <v>302.28858994708992</v>
      </c>
      <c r="G118" s="71">
        <v>59756030.299999997</v>
      </c>
      <c r="H118" s="63">
        <f t="shared" si="16"/>
        <v>197.67874900755993</v>
      </c>
      <c r="J118" s="172">
        <v>122.53768100000001</v>
      </c>
      <c r="K118" s="173">
        <v>14320943.439999999</v>
      </c>
      <c r="L118" s="63">
        <f t="shared" si="14"/>
        <v>116.86971161140221</v>
      </c>
      <c r="M118" s="49"/>
      <c r="N118" s="50"/>
      <c r="O118" s="51"/>
    </row>
    <row r="119" spans="2:15" ht="12.75" x14ac:dyDescent="0.2">
      <c r="B119" s="19">
        <v>39234</v>
      </c>
      <c r="C119" s="67">
        <v>40.015873412698411</v>
      </c>
      <c r="D119" s="69">
        <v>139.81232193121693</v>
      </c>
      <c r="E119" s="61">
        <v>0</v>
      </c>
      <c r="F119" s="70">
        <f t="shared" si="15"/>
        <v>179.82819534391535</v>
      </c>
      <c r="G119" s="71">
        <v>37047263.140000001</v>
      </c>
      <c r="H119" s="63">
        <f t="shared" si="16"/>
        <v>206.01476353109345</v>
      </c>
      <c r="J119" s="172">
        <v>36.376525000000001</v>
      </c>
      <c r="K119" s="173">
        <v>4695149.6500000004</v>
      </c>
      <c r="L119" s="63">
        <f t="shared" si="14"/>
        <v>129.07086781928732</v>
      </c>
      <c r="M119" s="49"/>
      <c r="N119" s="50"/>
      <c r="O119" s="51"/>
    </row>
    <row r="120" spans="2:15" ht="12.75" x14ac:dyDescent="0.2">
      <c r="B120" s="19">
        <v>39264</v>
      </c>
      <c r="C120" s="67">
        <v>10.00396865079365</v>
      </c>
      <c r="D120" s="69">
        <v>145.81133597883598</v>
      </c>
      <c r="E120" s="61">
        <v>0</v>
      </c>
      <c r="F120" s="70">
        <f t="shared" si="15"/>
        <v>155.81530462962962</v>
      </c>
      <c r="G120" s="71">
        <v>32833888.34</v>
      </c>
      <c r="H120" s="63">
        <f t="shared" si="16"/>
        <v>210.72312773155119</v>
      </c>
      <c r="J120" s="172">
        <v>0</v>
      </c>
      <c r="K120" s="173">
        <v>0</v>
      </c>
      <c r="L120" s="63" t="s">
        <v>36</v>
      </c>
      <c r="M120" s="49"/>
      <c r="N120" s="50"/>
      <c r="O120" s="51"/>
    </row>
    <row r="121" spans="2:15" ht="13.5" thickBot="1" x14ac:dyDescent="0.25">
      <c r="B121" s="19">
        <v>39295</v>
      </c>
      <c r="C121" s="67">
        <v>54.121468253968253</v>
      </c>
      <c r="D121" s="69">
        <v>54.237764550264551</v>
      </c>
      <c r="E121" s="61">
        <v>0</v>
      </c>
      <c r="F121" s="70">
        <f t="shared" si="15"/>
        <v>108.3592328042328</v>
      </c>
      <c r="G121" s="71">
        <v>24153524</v>
      </c>
      <c r="H121" s="63">
        <f t="shared" si="16"/>
        <v>222.90231644254035</v>
      </c>
      <c r="J121" s="172">
        <v>0</v>
      </c>
      <c r="K121" s="173">
        <v>0</v>
      </c>
      <c r="L121" s="63" t="s">
        <v>36</v>
      </c>
      <c r="M121" s="52"/>
      <c r="N121" s="53"/>
      <c r="O121" s="54"/>
    </row>
    <row r="122" spans="2:15" ht="12.75" x14ac:dyDescent="0.2">
      <c r="B122" s="19">
        <v>39326</v>
      </c>
      <c r="C122" s="67">
        <v>0</v>
      </c>
      <c r="D122" s="69">
        <v>112.29414021164021</v>
      </c>
      <c r="E122" s="61">
        <v>19.507738095238096</v>
      </c>
      <c r="F122" s="70">
        <f t="shared" si="15"/>
        <v>131.80187830687831</v>
      </c>
      <c r="G122" s="71">
        <v>26745563.300000001</v>
      </c>
      <c r="H122" s="63">
        <f t="shared" si="16"/>
        <v>202.92247457754354</v>
      </c>
      <c r="J122" s="172">
        <v>0</v>
      </c>
      <c r="K122" s="173">
        <v>0</v>
      </c>
      <c r="L122" s="63" t="s">
        <v>36</v>
      </c>
    </row>
    <row r="123" spans="2:15" ht="12.75" x14ac:dyDescent="0.2">
      <c r="B123" s="19">
        <v>39356</v>
      </c>
      <c r="C123" s="67">
        <v>0</v>
      </c>
      <c r="D123" s="69">
        <v>83.922738095238088</v>
      </c>
      <c r="E123" s="61">
        <v>0</v>
      </c>
      <c r="F123" s="70">
        <f t="shared" si="15"/>
        <v>83.922738095238088</v>
      </c>
      <c r="G123" s="71">
        <v>19727602.300000001</v>
      </c>
      <c r="H123" s="63">
        <f t="shared" si="16"/>
        <v>235.06862082612838</v>
      </c>
      <c r="J123" s="172">
        <v>0</v>
      </c>
      <c r="K123" s="173">
        <v>0</v>
      </c>
      <c r="L123" s="63" t="s">
        <v>36</v>
      </c>
    </row>
    <row r="124" spans="2:15" ht="12.75" x14ac:dyDescent="0.2">
      <c r="B124" s="19">
        <v>39387</v>
      </c>
      <c r="C124" s="67">
        <v>0</v>
      </c>
      <c r="D124" s="69">
        <v>94.609753968253969</v>
      </c>
      <c r="E124" s="61">
        <v>10.003968253968255</v>
      </c>
      <c r="F124" s="70">
        <f t="shared" si="15"/>
        <v>104.61372222222222</v>
      </c>
      <c r="G124" s="71">
        <v>22244562.200000003</v>
      </c>
      <c r="H124" s="63">
        <f t="shared" si="16"/>
        <v>212.63522344370591</v>
      </c>
      <c r="J124" s="172">
        <v>0</v>
      </c>
      <c r="K124" s="173">
        <v>0</v>
      </c>
      <c r="L124" s="63" t="s">
        <v>36</v>
      </c>
    </row>
    <row r="125" spans="2:15" ht="13.5" thickBot="1" x14ac:dyDescent="0.25">
      <c r="B125" s="19">
        <v>39417</v>
      </c>
      <c r="C125" s="67">
        <v>20.00793650793651</v>
      </c>
      <c r="D125" s="69">
        <v>92.66492063492062</v>
      </c>
      <c r="E125" s="61">
        <v>0</v>
      </c>
      <c r="F125" s="70">
        <f t="shared" si="15"/>
        <v>112.67285714285713</v>
      </c>
      <c r="G125" s="71">
        <v>24657320.400000002</v>
      </c>
      <c r="H125" s="63">
        <f t="shared" si="16"/>
        <v>218.83993204092764</v>
      </c>
      <c r="J125" s="172">
        <v>0</v>
      </c>
      <c r="K125" s="173">
        <v>0</v>
      </c>
      <c r="L125" s="63" t="s">
        <v>36</v>
      </c>
    </row>
    <row r="126" spans="2:15" ht="13.5" thickBot="1" x14ac:dyDescent="0.25">
      <c r="B126" s="56" t="s">
        <v>37</v>
      </c>
      <c r="C126" s="68">
        <f>SUM(C114:C125)</f>
        <v>516.90604788359792</v>
      </c>
      <c r="D126" s="72">
        <f>SUM(D114:D125)</f>
        <v>1778.2768530687833</v>
      </c>
      <c r="E126" s="64">
        <f>SUM(E114:E125)</f>
        <v>199.57916666666668</v>
      </c>
      <c r="F126" s="73">
        <f>SUM(C126:E126)</f>
        <v>2494.7620676190481</v>
      </c>
      <c r="G126" s="74">
        <f>SUM(G114:G125)</f>
        <v>485854874.48999995</v>
      </c>
      <c r="H126" s="66">
        <f t="shared" si="16"/>
        <v>194.74998469641247</v>
      </c>
      <c r="J126" s="68">
        <f>SUM(J114:J125)</f>
        <v>766.22647900000004</v>
      </c>
      <c r="K126" s="64">
        <f>SUM(K114:K125)</f>
        <v>76050676.640000001</v>
      </c>
      <c r="L126" s="66">
        <f>+K126/J126/1000</f>
        <v>99.253521934211292</v>
      </c>
    </row>
    <row r="127" spans="2:15" ht="12.75" x14ac:dyDescent="0.2">
      <c r="B127" s="19">
        <v>39448</v>
      </c>
      <c r="C127" s="67">
        <v>0</v>
      </c>
      <c r="D127" s="69">
        <v>96.561587301587295</v>
      </c>
      <c r="E127" s="61">
        <v>10.003968253968255</v>
      </c>
      <c r="F127" s="70">
        <f>SUM(C127:E127)</f>
        <v>106.56555555555555</v>
      </c>
      <c r="G127" s="71">
        <v>24397769.399999999</v>
      </c>
      <c r="H127" s="63">
        <f>+G127/F127/1000</f>
        <v>228.94610995839807</v>
      </c>
      <c r="J127" s="172">
        <v>0</v>
      </c>
      <c r="K127" s="173">
        <v>0</v>
      </c>
      <c r="L127" s="63" t="s">
        <v>36</v>
      </c>
      <c r="M127" s="199" t="s">
        <v>38</v>
      </c>
      <c r="N127" s="200"/>
      <c r="O127" s="201"/>
    </row>
    <row r="128" spans="2:15" ht="12.75" x14ac:dyDescent="0.2">
      <c r="B128" s="19">
        <v>39479</v>
      </c>
      <c r="C128" s="67">
        <v>0</v>
      </c>
      <c r="D128" s="69">
        <v>145.17711640211638</v>
      </c>
      <c r="E128" s="61">
        <v>0</v>
      </c>
      <c r="F128" s="70">
        <f t="shared" ref="F128:F138" si="17">SUM(C128:E128)</f>
        <v>145.17711640211638</v>
      </c>
      <c r="G128" s="71">
        <v>34844322.200000003</v>
      </c>
      <c r="H128" s="63">
        <f t="shared" ref="H128:H139" si="18">+G128/F128/1000</f>
        <v>240.01249689714905</v>
      </c>
      <c r="J128" s="172">
        <v>0</v>
      </c>
      <c r="K128" s="173">
        <v>0</v>
      </c>
      <c r="L128" s="63" t="s">
        <v>36</v>
      </c>
      <c r="M128" s="49"/>
      <c r="N128" s="85"/>
      <c r="O128" s="51"/>
    </row>
    <row r="129" spans="2:15" ht="12.75" x14ac:dyDescent="0.2">
      <c r="B129" s="19">
        <v>39508</v>
      </c>
      <c r="C129" s="67">
        <v>0</v>
      </c>
      <c r="D129" s="69">
        <v>135.2623148148148</v>
      </c>
      <c r="E129" s="61">
        <v>10.003968253968255</v>
      </c>
      <c r="F129" s="70">
        <f t="shared" si="17"/>
        <v>145.26628306878305</v>
      </c>
      <c r="G129" s="71">
        <v>36489348.900000006</v>
      </c>
      <c r="H129" s="63">
        <f t="shared" si="18"/>
        <v>251.18938909397463</v>
      </c>
      <c r="J129" s="172">
        <v>0</v>
      </c>
      <c r="K129" s="173">
        <v>0</v>
      </c>
      <c r="L129" s="63" t="s">
        <v>36</v>
      </c>
      <c r="M129" s="49"/>
      <c r="N129" s="50"/>
      <c r="O129" s="51"/>
    </row>
    <row r="130" spans="2:15" ht="12.75" x14ac:dyDescent="0.2">
      <c r="B130" s="19">
        <v>39539</v>
      </c>
      <c r="C130" s="67">
        <v>20.00793650793651</v>
      </c>
      <c r="D130" s="69">
        <v>106.25357142857142</v>
      </c>
      <c r="E130" s="61">
        <v>2.0007936507936508</v>
      </c>
      <c r="F130" s="70">
        <f t="shared" si="17"/>
        <v>128.26230158730158</v>
      </c>
      <c r="G130" s="71">
        <v>51919361.799999997</v>
      </c>
      <c r="H130" s="63">
        <f t="shared" si="18"/>
        <v>404.7905047506195</v>
      </c>
      <c r="J130" s="172">
        <v>0</v>
      </c>
      <c r="K130" s="173">
        <v>0</v>
      </c>
      <c r="L130" s="63" t="s">
        <v>36</v>
      </c>
      <c r="M130" s="49"/>
      <c r="N130" s="50"/>
      <c r="O130" s="51"/>
    </row>
    <row r="131" spans="2:15" ht="12.75" x14ac:dyDescent="0.2">
      <c r="B131" s="19">
        <v>39569</v>
      </c>
      <c r="C131" s="67">
        <v>0</v>
      </c>
      <c r="D131" s="69">
        <v>141.69794973544973</v>
      </c>
      <c r="E131" s="61">
        <v>7.0027777777777782</v>
      </c>
      <c r="F131" s="70">
        <f t="shared" si="17"/>
        <v>148.70072751322749</v>
      </c>
      <c r="G131" s="71">
        <v>60494776.600000001</v>
      </c>
      <c r="H131" s="63">
        <f t="shared" si="18"/>
        <v>406.82233107849964</v>
      </c>
      <c r="J131" s="172">
        <v>0</v>
      </c>
      <c r="K131" s="173">
        <v>0</v>
      </c>
      <c r="L131" s="63" t="s">
        <v>36</v>
      </c>
      <c r="M131" s="49"/>
      <c r="N131" s="50"/>
      <c r="O131" s="51"/>
    </row>
    <row r="132" spans="2:15" ht="12.75" x14ac:dyDescent="0.2">
      <c r="B132" s="19">
        <v>39600</v>
      </c>
      <c r="C132" s="67">
        <v>0</v>
      </c>
      <c r="D132" s="69">
        <v>31.812619047619048</v>
      </c>
      <c r="E132" s="61">
        <v>5.0019841269841274</v>
      </c>
      <c r="F132" s="70">
        <f t="shared" si="17"/>
        <v>36.814603174603178</v>
      </c>
      <c r="G132" s="71">
        <v>14755167.4</v>
      </c>
      <c r="H132" s="63">
        <f t="shared" si="18"/>
        <v>400.79658960384938</v>
      </c>
      <c r="J132" s="172">
        <v>0</v>
      </c>
      <c r="K132" s="173">
        <v>0</v>
      </c>
      <c r="L132" s="63" t="s">
        <v>36</v>
      </c>
      <c r="M132" s="49"/>
      <c r="N132" s="50"/>
      <c r="O132" s="51"/>
    </row>
    <row r="133" spans="2:15" ht="12.75" x14ac:dyDescent="0.2">
      <c r="B133" s="19">
        <v>39630</v>
      </c>
      <c r="C133" s="67">
        <v>0</v>
      </c>
      <c r="D133" s="69">
        <v>8.0031746031746032</v>
      </c>
      <c r="E133" s="61">
        <v>5.4021428571428567</v>
      </c>
      <c r="F133" s="70">
        <f t="shared" si="17"/>
        <v>13.405317460317459</v>
      </c>
      <c r="G133" s="71">
        <v>7561352.0999999996</v>
      </c>
      <c r="H133" s="63">
        <f t="shared" si="18"/>
        <v>564.05617564695365</v>
      </c>
      <c r="J133" s="172">
        <v>0</v>
      </c>
      <c r="K133" s="173">
        <v>0</v>
      </c>
      <c r="L133" s="63" t="s">
        <v>36</v>
      </c>
      <c r="M133" s="49"/>
      <c r="N133" s="50"/>
      <c r="O133" s="51"/>
    </row>
    <row r="134" spans="2:15" ht="13.5" thickBot="1" x14ac:dyDescent="0.25">
      <c r="B134" s="19">
        <v>39661</v>
      </c>
      <c r="C134" s="67">
        <v>0</v>
      </c>
      <c r="D134" s="69">
        <v>42.016666666666666</v>
      </c>
      <c r="E134" s="61">
        <v>12.004761904761905</v>
      </c>
      <c r="F134" s="70">
        <f t="shared" si="17"/>
        <v>54.021428571428572</v>
      </c>
      <c r="G134" s="71">
        <v>42355190.100000001</v>
      </c>
      <c r="H134" s="63">
        <f t="shared" si="18"/>
        <v>784.04424355414517</v>
      </c>
      <c r="J134" s="172">
        <v>0</v>
      </c>
      <c r="K134" s="173">
        <v>0</v>
      </c>
      <c r="L134" s="63" t="s">
        <v>36</v>
      </c>
      <c r="M134" s="52"/>
      <c r="N134" s="53"/>
      <c r="O134" s="54"/>
    </row>
    <row r="135" spans="2:15" ht="12.75" x14ac:dyDescent="0.2">
      <c r="B135" s="19">
        <v>39692</v>
      </c>
      <c r="C135" s="67">
        <v>0</v>
      </c>
      <c r="D135" s="69">
        <v>9.0035715608465612</v>
      </c>
      <c r="E135" s="61">
        <v>1.5005952380952381</v>
      </c>
      <c r="F135" s="70">
        <f t="shared" si="17"/>
        <v>10.504166798941799</v>
      </c>
      <c r="G135" s="71">
        <v>7969647.2699999996</v>
      </c>
      <c r="H135" s="63">
        <f t="shared" si="18"/>
        <v>758.71293959296895</v>
      </c>
      <c r="J135" s="172">
        <v>0</v>
      </c>
      <c r="K135" s="173">
        <v>0</v>
      </c>
      <c r="L135" s="63" t="s">
        <v>36</v>
      </c>
    </row>
    <row r="136" spans="2:15" ht="12.75" x14ac:dyDescent="0.2">
      <c r="B136" s="19">
        <v>39722</v>
      </c>
      <c r="C136" s="67">
        <v>0</v>
      </c>
      <c r="D136" s="69">
        <v>46.808567460317462</v>
      </c>
      <c r="E136" s="61">
        <v>12.004761904761905</v>
      </c>
      <c r="F136" s="70">
        <f t="shared" si="17"/>
        <v>58.813329365079369</v>
      </c>
      <c r="G136" s="71">
        <v>36007344</v>
      </c>
      <c r="H136" s="63">
        <f t="shared" si="18"/>
        <v>612.23100934291756</v>
      </c>
      <c r="J136" s="172">
        <v>0</v>
      </c>
      <c r="K136" s="173">
        <v>0</v>
      </c>
      <c r="L136" s="63" t="s">
        <v>36</v>
      </c>
    </row>
    <row r="137" spans="2:15" ht="12.75" x14ac:dyDescent="0.2">
      <c r="B137" s="19">
        <v>39753</v>
      </c>
      <c r="C137" s="67">
        <v>20.00793650793651</v>
      </c>
      <c r="D137" s="69">
        <v>45.518055026455031</v>
      </c>
      <c r="E137" s="61">
        <v>0</v>
      </c>
      <c r="F137" s="70">
        <f t="shared" si="17"/>
        <v>65.525991534391537</v>
      </c>
      <c r="G137" s="71">
        <v>29783306.829999994</v>
      </c>
      <c r="H137" s="63">
        <f t="shared" si="18"/>
        <v>454.52661047285528</v>
      </c>
      <c r="J137" s="172">
        <v>0</v>
      </c>
      <c r="K137" s="173">
        <v>0</v>
      </c>
      <c r="L137" s="63" t="s">
        <v>36</v>
      </c>
    </row>
    <row r="138" spans="2:15" ht="13.5" thickBot="1" x14ac:dyDescent="0.25">
      <c r="B138" s="19">
        <v>39783</v>
      </c>
      <c r="C138" s="67">
        <v>87.934880952380951</v>
      </c>
      <c r="D138" s="69">
        <v>108.69310978835978</v>
      </c>
      <c r="E138" s="61">
        <v>7.0027777777777782</v>
      </c>
      <c r="F138" s="70">
        <f t="shared" si="17"/>
        <v>203.63076851851849</v>
      </c>
      <c r="G138" s="71">
        <v>104384416.80000001</v>
      </c>
      <c r="H138" s="63">
        <f t="shared" si="18"/>
        <v>512.61613143942509</v>
      </c>
      <c r="J138" s="172">
        <v>0</v>
      </c>
      <c r="K138" s="173">
        <v>0</v>
      </c>
      <c r="L138" s="63" t="s">
        <v>36</v>
      </c>
    </row>
    <row r="139" spans="2:15" ht="13.5" thickBot="1" x14ac:dyDescent="0.25">
      <c r="B139" s="56" t="s">
        <v>39</v>
      </c>
      <c r="C139" s="68">
        <f>SUM(C127:C138)</f>
        <v>127.95075396825396</v>
      </c>
      <c r="D139" s="72">
        <f>SUM(D127:D138)</f>
        <v>916.80830383597868</v>
      </c>
      <c r="E139" s="64">
        <f>SUM(E127:E138)</f>
        <v>71.928531746031751</v>
      </c>
      <c r="F139" s="73">
        <f>SUM(C139:E139)</f>
        <v>1116.6875895502644</v>
      </c>
      <c r="G139" s="74">
        <f>SUM(G127:G138)</f>
        <v>450962003.39999998</v>
      </c>
      <c r="H139" s="66">
        <f t="shared" si="18"/>
        <v>403.83900351361541</v>
      </c>
      <c r="J139" s="68">
        <f>SUM(J127:J138)</f>
        <v>0</v>
      </c>
      <c r="K139" s="64">
        <f>SUM(K127:K138)</f>
        <v>0</v>
      </c>
      <c r="L139" s="66" t="s">
        <v>36</v>
      </c>
    </row>
    <row r="140" spans="2:15" ht="12.75" x14ac:dyDescent="0.2">
      <c r="B140" s="19">
        <v>39814</v>
      </c>
      <c r="C140" s="67">
        <v>108.94321428571429</v>
      </c>
      <c r="D140" s="69">
        <v>82.683503783068787</v>
      </c>
      <c r="E140" s="61">
        <v>6.0023809523809524</v>
      </c>
      <c r="F140" s="70">
        <f>SUM(C140:E140)</f>
        <v>197.62909902116402</v>
      </c>
      <c r="G140" s="71">
        <v>108758912.54000001</v>
      </c>
      <c r="H140" s="63">
        <f>+G140/F140/1000</f>
        <v>550.31831384483041</v>
      </c>
      <c r="J140" s="172">
        <v>0</v>
      </c>
      <c r="K140" s="173">
        <v>0</v>
      </c>
      <c r="L140" s="63" t="s">
        <v>36</v>
      </c>
      <c r="M140" s="199" t="s">
        <v>40</v>
      </c>
      <c r="N140" s="200"/>
      <c r="O140" s="201"/>
    </row>
    <row r="141" spans="2:15" ht="12.75" x14ac:dyDescent="0.2">
      <c r="B141" s="19">
        <v>39845</v>
      </c>
      <c r="C141" s="67">
        <v>65.22587301587302</v>
      </c>
      <c r="D141" s="69">
        <v>68.827301587301591</v>
      </c>
      <c r="E141" s="61">
        <v>3.0011904761904762</v>
      </c>
      <c r="F141" s="70">
        <f t="shared" ref="F141:F151" si="19">SUM(C141:E141)</f>
        <v>137.05436507936511</v>
      </c>
      <c r="G141" s="71">
        <v>74516439.099999994</v>
      </c>
      <c r="H141" s="63">
        <f t="shared" ref="H141:H152" si="20">+G141/F141/1000</f>
        <v>543.69985995593197</v>
      </c>
      <c r="J141" s="172">
        <v>0</v>
      </c>
      <c r="K141" s="173">
        <v>0</v>
      </c>
      <c r="L141" s="63" t="s">
        <v>36</v>
      </c>
      <c r="M141" s="49"/>
      <c r="N141" s="85"/>
      <c r="O141" s="51"/>
    </row>
    <row r="142" spans="2:15" ht="12.75" x14ac:dyDescent="0.2">
      <c r="B142" s="19">
        <v>39873</v>
      </c>
      <c r="C142" s="67">
        <v>104.94162698412698</v>
      </c>
      <c r="D142" s="69">
        <v>84.783624338624335</v>
      </c>
      <c r="E142" s="61">
        <v>2.250892857142857</v>
      </c>
      <c r="F142" s="70">
        <f t="shared" si="19"/>
        <v>191.97614417989416</v>
      </c>
      <c r="G142" s="71">
        <v>91339937.299999997</v>
      </c>
      <c r="H142" s="63">
        <f t="shared" si="20"/>
        <v>475.78795631194947</v>
      </c>
      <c r="J142" s="172">
        <v>0</v>
      </c>
      <c r="K142" s="173">
        <v>0</v>
      </c>
      <c r="L142" s="63" t="s">
        <v>36</v>
      </c>
      <c r="M142" s="49"/>
      <c r="N142" s="50"/>
      <c r="O142" s="51"/>
    </row>
    <row r="143" spans="2:15" ht="12.75" x14ac:dyDescent="0.2">
      <c r="B143" s="19">
        <v>39904</v>
      </c>
      <c r="C143" s="67">
        <v>55.221904761904767</v>
      </c>
      <c r="D143" s="69">
        <v>67.926944444444445</v>
      </c>
      <c r="E143" s="61">
        <v>3.0011904761904762</v>
      </c>
      <c r="F143" s="70">
        <f t="shared" si="19"/>
        <v>126.15003968253968</v>
      </c>
      <c r="G143" s="71">
        <v>56338706.200000003</v>
      </c>
      <c r="H143" s="63">
        <f t="shared" si="20"/>
        <v>446.60078064008565</v>
      </c>
      <c r="J143" s="172">
        <v>0</v>
      </c>
      <c r="K143" s="173">
        <v>0</v>
      </c>
      <c r="L143" s="63" t="s">
        <v>36</v>
      </c>
      <c r="M143" s="49"/>
      <c r="N143" s="50"/>
      <c r="O143" s="51"/>
    </row>
    <row r="144" spans="2:15" ht="12.75" x14ac:dyDescent="0.2">
      <c r="B144" s="19">
        <v>39934</v>
      </c>
      <c r="C144" s="67">
        <v>0</v>
      </c>
      <c r="D144" s="69">
        <v>29.511706349206346</v>
      </c>
      <c r="E144" s="61">
        <v>18.007142857142856</v>
      </c>
      <c r="F144" s="70">
        <f t="shared" si="19"/>
        <v>47.518849206349202</v>
      </c>
      <c r="G144" s="71">
        <v>15220271.1</v>
      </c>
      <c r="H144" s="63">
        <f t="shared" si="20"/>
        <v>320.29965696152323</v>
      </c>
      <c r="J144" s="172">
        <v>0</v>
      </c>
      <c r="K144" s="173">
        <v>0</v>
      </c>
      <c r="L144" s="63" t="s">
        <v>36</v>
      </c>
      <c r="M144" s="49"/>
      <c r="N144" s="50"/>
      <c r="O144" s="51"/>
    </row>
    <row r="145" spans="2:15" ht="12.75" x14ac:dyDescent="0.2">
      <c r="B145" s="19">
        <v>39965</v>
      </c>
      <c r="C145" s="67">
        <v>5.0019841269841274</v>
      </c>
      <c r="D145" s="69">
        <v>8.0031746031746032</v>
      </c>
      <c r="E145" s="61">
        <v>0</v>
      </c>
      <c r="F145" s="70">
        <f t="shared" si="19"/>
        <v>13.00515873015873</v>
      </c>
      <c r="G145" s="71">
        <v>5648543</v>
      </c>
      <c r="H145" s="63">
        <f t="shared" si="20"/>
        <v>434.3309541390779</v>
      </c>
      <c r="J145" s="172">
        <v>0</v>
      </c>
      <c r="K145" s="173">
        <v>0</v>
      </c>
      <c r="L145" s="63" t="s">
        <v>36</v>
      </c>
      <c r="M145" s="49"/>
      <c r="N145" s="50"/>
      <c r="O145" s="51"/>
    </row>
    <row r="146" spans="2:15" ht="12.75" x14ac:dyDescent="0.2">
      <c r="B146" s="19">
        <v>39995</v>
      </c>
      <c r="C146" s="67">
        <v>0</v>
      </c>
      <c r="D146" s="69">
        <v>20.608741719576724</v>
      </c>
      <c r="E146" s="61">
        <v>4.0015873015873016</v>
      </c>
      <c r="F146" s="70">
        <f t="shared" si="19"/>
        <v>24.610329021164027</v>
      </c>
      <c r="G146" s="71">
        <v>11176248.710000001</v>
      </c>
      <c r="H146" s="63">
        <f t="shared" si="20"/>
        <v>454.12837432562628</v>
      </c>
      <c r="J146" s="172">
        <v>0</v>
      </c>
      <c r="K146" s="173">
        <v>0</v>
      </c>
      <c r="L146" s="63" t="s">
        <v>36</v>
      </c>
      <c r="M146" s="49"/>
      <c r="N146" s="50"/>
      <c r="O146" s="51"/>
    </row>
    <row r="147" spans="2:15" ht="13.5" thickBot="1" x14ac:dyDescent="0.25">
      <c r="B147" s="19">
        <v>40026</v>
      </c>
      <c r="C147" s="67">
        <v>0</v>
      </c>
      <c r="D147" s="69">
        <v>19.99722222222222</v>
      </c>
      <c r="E147" s="61">
        <v>5.502182539682539</v>
      </c>
      <c r="F147" s="70">
        <f t="shared" si="19"/>
        <v>25.49940476190476</v>
      </c>
      <c r="G147" s="71">
        <v>11476641.299999999</v>
      </c>
      <c r="H147" s="63">
        <f t="shared" si="20"/>
        <v>450.07487065524407</v>
      </c>
      <c r="J147" s="172">
        <v>0</v>
      </c>
      <c r="K147" s="173">
        <v>0</v>
      </c>
      <c r="L147" s="63" t="s">
        <v>36</v>
      </c>
      <c r="M147" s="52"/>
      <c r="N147" s="53"/>
      <c r="O147" s="54"/>
    </row>
    <row r="148" spans="2:15" ht="12.75" x14ac:dyDescent="0.2">
      <c r="B148" s="19">
        <v>40057</v>
      </c>
      <c r="C148" s="67">
        <v>0</v>
      </c>
      <c r="D148" s="69">
        <v>57.022619179894171</v>
      </c>
      <c r="E148" s="61">
        <v>6.0023809523809524</v>
      </c>
      <c r="F148" s="70">
        <f t="shared" si="19"/>
        <v>63.025000132275125</v>
      </c>
      <c r="G148" s="71">
        <v>24206213.299999997</v>
      </c>
      <c r="H148" s="63">
        <f t="shared" si="20"/>
        <v>384.07319713124423</v>
      </c>
      <c r="J148" s="172">
        <v>0</v>
      </c>
      <c r="K148" s="173">
        <v>0</v>
      </c>
      <c r="L148" s="63" t="s">
        <v>36</v>
      </c>
    </row>
    <row r="149" spans="2:15" ht="12.75" x14ac:dyDescent="0.2">
      <c r="B149" s="19">
        <v>40087</v>
      </c>
      <c r="C149" s="67">
        <v>18.457328042328044</v>
      </c>
      <c r="D149" s="69">
        <v>25.50932671957672</v>
      </c>
      <c r="E149" s="61">
        <v>14.005555555555556</v>
      </c>
      <c r="F149" s="70">
        <f t="shared" si="19"/>
        <v>57.972210317460323</v>
      </c>
      <c r="G149" s="71">
        <v>24513050.300000001</v>
      </c>
      <c r="H149" s="63">
        <f t="shared" si="20"/>
        <v>422.84139531276509</v>
      </c>
      <c r="J149" s="172">
        <v>0</v>
      </c>
      <c r="K149" s="173">
        <v>0</v>
      </c>
      <c r="L149" s="63" t="s">
        <v>36</v>
      </c>
    </row>
    <row r="150" spans="2:15" ht="12.75" x14ac:dyDescent="0.2">
      <c r="B150" s="19">
        <v>40118</v>
      </c>
      <c r="C150" s="67">
        <v>60.67407407407407</v>
      </c>
      <c r="D150" s="69">
        <v>12.324492063492064</v>
      </c>
      <c r="E150" s="61">
        <v>10.003968253968255</v>
      </c>
      <c r="F150" s="70">
        <f t="shared" si="19"/>
        <v>83.002534391534383</v>
      </c>
      <c r="G150" s="71">
        <v>36102482.600000001</v>
      </c>
      <c r="H150" s="63">
        <f t="shared" si="20"/>
        <v>434.95638855675924</v>
      </c>
      <c r="J150" s="172">
        <v>0</v>
      </c>
      <c r="K150" s="173">
        <v>0</v>
      </c>
      <c r="L150" s="63" t="s">
        <v>36</v>
      </c>
    </row>
    <row r="151" spans="2:15" ht="13.5" thickBot="1" x14ac:dyDescent="0.25">
      <c r="B151" s="19">
        <v>40148</v>
      </c>
      <c r="C151" s="67">
        <v>54.021428571428565</v>
      </c>
      <c r="D151" s="69">
        <v>16.906706481481486</v>
      </c>
      <c r="E151" s="61">
        <v>34.013492063492066</v>
      </c>
      <c r="F151" s="70">
        <f t="shared" si="19"/>
        <v>104.94162711640212</v>
      </c>
      <c r="G151" s="71">
        <v>38072176.599999994</v>
      </c>
      <c r="H151" s="63">
        <f t="shared" si="20"/>
        <v>362.79384688565978</v>
      </c>
      <c r="J151" s="172">
        <v>0</v>
      </c>
      <c r="K151" s="173">
        <v>0</v>
      </c>
      <c r="L151" s="63" t="s">
        <v>36</v>
      </c>
    </row>
    <row r="152" spans="2:15" ht="13.5" thickBot="1" x14ac:dyDescent="0.25">
      <c r="B152" s="56" t="s">
        <v>41</v>
      </c>
      <c r="C152" s="68">
        <f>SUM(C140:C151)</f>
        <v>472.48743386243376</v>
      </c>
      <c r="D152" s="72">
        <f>SUM(D140:D151)</f>
        <v>494.10536349206342</v>
      </c>
      <c r="E152" s="64">
        <f>SUM(E140:E151)</f>
        <v>105.79196428571429</v>
      </c>
      <c r="F152" s="73">
        <f>SUM(C152:E152)</f>
        <v>1072.3847616402115</v>
      </c>
      <c r="G152" s="74">
        <f>SUM(G140:G151)</f>
        <v>497369622.05000007</v>
      </c>
      <c r="H152" s="66">
        <f t="shared" si="20"/>
        <v>463.79773365044252</v>
      </c>
      <c r="J152" s="68">
        <f>SUM(J140:J151)</f>
        <v>0</v>
      </c>
      <c r="K152" s="64">
        <f>SUM(K140:K151)</f>
        <v>0</v>
      </c>
      <c r="L152" s="66" t="s">
        <v>36</v>
      </c>
    </row>
    <row r="153" spans="2:15" ht="12.75" x14ac:dyDescent="0.2">
      <c r="B153" s="19">
        <v>40179</v>
      </c>
      <c r="C153" s="67">
        <v>55.021825396825399</v>
      </c>
      <c r="D153" s="69">
        <v>54.171481481481479</v>
      </c>
      <c r="E153" s="61">
        <v>20.00793650793651</v>
      </c>
      <c r="F153" s="70">
        <f t="shared" ref="F153:F164" si="21">SUM(C153:E153)</f>
        <v>129.20124338624339</v>
      </c>
      <c r="G153" s="71">
        <v>46516539</v>
      </c>
      <c r="H153" s="63">
        <f>+G153/F153/1000</f>
        <v>360.03166673048298</v>
      </c>
      <c r="J153" s="172">
        <v>0</v>
      </c>
      <c r="K153" s="173">
        <v>0</v>
      </c>
      <c r="L153" s="63" t="s">
        <v>36</v>
      </c>
      <c r="M153" s="199" t="s">
        <v>42</v>
      </c>
      <c r="N153" s="200"/>
      <c r="O153" s="201"/>
    </row>
    <row r="154" spans="2:15" ht="12.75" x14ac:dyDescent="0.2">
      <c r="B154" s="19">
        <v>40210</v>
      </c>
      <c r="C154" s="67">
        <v>49.019444444444439</v>
      </c>
      <c r="D154" s="69">
        <v>3.0011904761904762</v>
      </c>
      <c r="E154" s="61">
        <v>20.00793650793651</v>
      </c>
      <c r="F154" s="70">
        <f t="shared" si="21"/>
        <v>72.028571428571425</v>
      </c>
      <c r="G154" s="71">
        <v>26174327</v>
      </c>
      <c r="H154" s="63">
        <f t="shared" ref="H154:H165" si="22">+G154/F154/1000</f>
        <v>363.38811781039271</v>
      </c>
      <c r="J154" s="172">
        <v>0</v>
      </c>
      <c r="K154" s="173">
        <v>0</v>
      </c>
      <c r="L154" s="63" t="s">
        <v>36</v>
      </c>
      <c r="M154" s="49"/>
      <c r="N154" s="85"/>
      <c r="O154" s="51"/>
    </row>
    <row r="155" spans="2:15" ht="12.75" x14ac:dyDescent="0.2">
      <c r="B155" s="19">
        <v>40238</v>
      </c>
      <c r="C155" s="67">
        <v>15.005952380952381</v>
      </c>
      <c r="D155" s="69">
        <v>48.644301587301584</v>
      </c>
      <c r="E155" s="61">
        <v>0</v>
      </c>
      <c r="F155" s="70">
        <f t="shared" si="21"/>
        <v>63.650253968253963</v>
      </c>
      <c r="G155" s="71">
        <v>19022634</v>
      </c>
      <c r="H155" s="63">
        <f t="shared" si="22"/>
        <v>298.86187114803471</v>
      </c>
      <c r="J155" s="172">
        <v>0</v>
      </c>
      <c r="K155" s="173">
        <v>0</v>
      </c>
      <c r="L155" s="63" t="s">
        <v>36</v>
      </c>
      <c r="M155" s="49"/>
      <c r="N155" s="50"/>
      <c r="O155" s="51"/>
    </row>
    <row r="156" spans="2:15" ht="12.75" x14ac:dyDescent="0.2">
      <c r="B156" s="19">
        <v>40269</v>
      </c>
      <c r="C156" s="67">
        <v>0</v>
      </c>
      <c r="D156" s="69">
        <v>21.008334656084656</v>
      </c>
      <c r="E156" s="61">
        <v>20.00793650793651</v>
      </c>
      <c r="F156" s="70">
        <f t="shared" si="21"/>
        <v>41.016271164021163</v>
      </c>
      <c r="G156" s="71">
        <v>15757682.9</v>
      </c>
      <c r="H156" s="63">
        <f t="shared" si="22"/>
        <v>384.18126399121326</v>
      </c>
      <c r="J156" s="172">
        <v>0</v>
      </c>
      <c r="K156" s="173">
        <v>0</v>
      </c>
      <c r="L156" s="63" t="s">
        <v>36</v>
      </c>
      <c r="M156" s="49"/>
      <c r="N156" s="50"/>
      <c r="O156" s="51"/>
    </row>
    <row r="157" spans="2:15" ht="12.75" x14ac:dyDescent="0.2">
      <c r="B157" s="19">
        <v>40299</v>
      </c>
      <c r="C157" s="67">
        <v>27.911071428571429</v>
      </c>
      <c r="D157" s="69">
        <v>13.505357010582008</v>
      </c>
      <c r="E157" s="61">
        <v>0</v>
      </c>
      <c r="F157" s="70">
        <f t="shared" si="21"/>
        <v>41.416428439153435</v>
      </c>
      <c r="G157" s="71">
        <v>17395153.600000001</v>
      </c>
      <c r="H157" s="63">
        <f t="shared" si="22"/>
        <v>420.00612451544276</v>
      </c>
      <c r="J157" s="172">
        <v>0</v>
      </c>
      <c r="K157" s="173">
        <v>0</v>
      </c>
      <c r="L157" s="63" t="s">
        <v>36</v>
      </c>
      <c r="M157" s="49"/>
      <c r="N157" s="50"/>
      <c r="O157" s="51"/>
    </row>
    <row r="158" spans="2:15" ht="12.75" x14ac:dyDescent="0.2">
      <c r="B158" s="19">
        <v>40330</v>
      </c>
      <c r="C158" s="67">
        <v>0</v>
      </c>
      <c r="D158" s="69">
        <v>53.521230158730162</v>
      </c>
      <c r="E158" s="61">
        <v>12.004761904761905</v>
      </c>
      <c r="F158" s="70">
        <f t="shared" si="21"/>
        <v>65.525992063492069</v>
      </c>
      <c r="G158" s="71">
        <v>26746264</v>
      </c>
      <c r="H158" s="63">
        <f t="shared" si="22"/>
        <v>408.17793302669781</v>
      </c>
      <c r="J158" s="172">
        <v>0</v>
      </c>
      <c r="K158" s="173">
        <v>0</v>
      </c>
      <c r="L158" s="63" t="s">
        <v>36</v>
      </c>
      <c r="M158" s="49"/>
      <c r="N158" s="50"/>
      <c r="O158" s="51"/>
    </row>
    <row r="159" spans="2:15" ht="12.75" x14ac:dyDescent="0.2">
      <c r="B159" s="19">
        <v>40360</v>
      </c>
      <c r="C159" s="67">
        <v>0</v>
      </c>
      <c r="D159" s="69">
        <v>0</v>
      </c>
      <c r="E159" s="61">
        <v>0</v>
      </c>
      <c r="F159" s="70">
        <f t="shared" si="21"/>
        <v>0</v>
      </c>
      <c r="G159" s="71">
        <v>0</v>
      </c>
      <c r="H159" s="174" t="s">
        <v>36</v>
      </c>
      <c r="J159" s="172">
        <v>0</v>
      </c>
      <c r="K159" s="173">
        <v>0</v>
      </c>
      <c r="L159" s="63" t="s">
        <v>36</v>
      </c>
      <c r="M159" s="49"/>
      <c r="N159" s="50"/>
      <c r="O159" s="51"/>
    </row>
    <row r="160" spans="2:15" ht="13.5" thickBot="1" x14ac:dyDescent="0.25">
      <c r="B160" s="19">
        <v>40391</v>
      </c>
      <c r="C160" s="67">
        <v>0</v>
      </c>
      <c r="D160" s="69">
        <v>0</v>
      </c>
      <c r="E160" s="61">
        <v>12.004761904761905</v>
      </c>
      <c r="F160" s="70">
        <f t="shared" si="21"/>
        <v>12.004761904761905</v>
      </c>
      <c r="G160" s="71">
        <v>4758945</v>
      </c>
      <c r="H160" s="63">
        <f t="shared" si="22"/>
        <v>396.42143990479968</v>
      </c>
      <c r="J160" s="172">
        <v>0</v>
      </c>
      <c r="K160" s="173">
        <v>0</v>
      </c>
      <c r="L160" s="63" t="s">
        <v>36</v>
      </c>
      <c r="M160" s="52"/>
      <c r="N160" s="53"/>
      <c r="O160" s="54"/>
    </row>
    <row r="161" spans="2:15" ht="12.75" x14ac:dyDescent="0.2">
      <c r="B161" s="19">
        <v>40422</v>
      </c>
      <c r="C161" s="67">
        <v>0</v>
      </c>
      <c r="D161" s="69">
        <v>5.0019842592592596</v>
      </c>
      <c r="E161" s="61">
        <v>12.004761904761905</v>
      </c>
      <c r="F161" s="70">
        <f t="shared" si="21"/>
        <v>17.006746164021166</v>
      </c>
      <c r="G161" s="71">
        <v>7021018.9000000004</v>
      </c>
      <c r="H161" s="63">
        <f t="shared" si="22"/>
        <v>412.83728423332411</v>
      </c>
      <c r="J161" s="172">
        <v>0</v>
      </c>
      <c r="K161" s="173">
        <v>0</v>
      </c>
      <c r="L161" s="63" t="s">
        <v>36</v>
      </c>
    </row>
    <row r="162" spans="2:15" ht="12.75" x14ac:dyDescent="0.2">
      <c r="B162" s="19">
        <v>40452</v>
      </c>
      <c r="C162" s="67">
        <v>0</v>
      </c>
      <c r="D162" s="69">
        <v>12.004761904761905</v>
      </c>
      <c r="E162" s="61">
        <v>12.004761904761905</v>
      </c>
      <c r="F162" s="70">
        <f t="shared" si="21"/>
        <v>24.009523809523809</v>
      </c>
      <c r="G162" s="71">
        <v>9970723</v>
      </c>
      <c r="H162" s="63">
        <f t="shared" si="22"/>
        <v>415.28199722332408</v>
      </c>
      <c r="J162" s="172">
        <v>0</v>
      </c>
      <c r="K162" s="173">
        <v>0</v>
      </c>
      <c r="L162" s="63" t="s">
        <v>36</v>
      </c>
    </row>
    <row r="163" spans="2:15" ht="12.75" x14ac:dyDescent="0.2">
      <c r="B163" s="19">
        <v>40483</v>
      </c>
      <c r="C163" s="67">
        <v>2.0007936507936508</v>
      </c>
      <c r="D163" s="69">
        <v>11.004365079365078</v>
      </c>
      <c r="E163" s="61">
        <v>0</v>
      </c>
      <c r="F163" s="70">
        <f t="shared" si="21"/>
        <v>13.00515873015873</v>
      </c>
      <c r="G163" s="71">
        <v>6144797.5</v>
      </c>
      <c r="H163" s="63">
        <f t="shared" si="22"/>
        <v>472.48923504103988</v>
      </c>
      <c r="J163" s="172">
        <v>0</v>
      </c>
      <c r="K163" s="173">
        <v>0</v>
      </c>
      <c r="L163" s="63" t="s">
        <v>36</v>
      </c>
    </row>
    <row r="164" spans="2:15" ht="13.5" thickBot="1" x14ac:dyDescent="0.25">
      <c r="B164" s="19">
        <v>40513</v>
      </c>
      <c r="C164" s="67">
        <v>1.0003968253968254</v>
      </c>
      <c r="D164" s="69">
        <v>8.0031746031746032</v>
      </c>
      <c r="E164" s="61">
        <v>15.005952380952381</v>
      </c>
      <c r="F164" s="70">
        <f t="shared" si="21"/>
        <v>24.009523809523809</v>
      </c>
      <c r="G164" s="71">
        <v>10414510</v>
      </c>
      <c r="H164" s="63">
        <f t="shared" si="22"/>
        <v>433.76578738595794</v>
      </c>
      <c r="J164" s="172">
        <v>0</v>
      </c>
      <c r="K164" s="173">
        <v>0</v>
      </c>
      <c r="L164" s="63" t="s">
        <v>36</v>
      </c>
    </row>
    <row r="165" spans="2:15" ht="13.5" thickBot="1" x14ac:dyDescent="0.25">
      <c r="B165" s="56" t="s">
        <v>43</v>
      </c>
      <c r="C165" s="68">
        <f>SUM(C153:C164)</f>
        <v>149.95948412698411</v>
      </c>
      <c r="D165" s="72">
        <f>SUM(D153:D164)</f>
        <v>229.86618121693118</v>
      </c>
      <c r="E165" s="64">
        <f>SUM(E153:E164)</f>
        <v>123.04880952380954</v>
      </c>
      <c r="F165" s="73">
        <f>SUM(C165:E165)</f>
        <v>502.87447486772481</v>
      </c>
      <c r="G165" s="74">
        <f>SUM(G153:G164)</f>
        <v>189922594.90000001</v>
      </c>
      <c r="H165" s="66">
        <f t="shared" si="22"/>
        <v>377.67396118078352</v>
      </c>
      <c r="J165" s="68">
        <f>SUM(J153:J164)</f>
        <v>0</v>
      </c>
      <c r="K165" s="64">
        <f>SUM(K153:K164)</f>
        <v>0</v>
      </c>
      <c r="L165" s="66" t="s">
        <v>36</v>
      </c>
    </row>
    <row r="166" spans="2:15" ht="12.75" x14ac:dyDescent="0.2">
      <c r="B166" s="19">
        <v>40544</v>
      </c>
      <c r="C166" s="67">
        <v>0</v>
      </c>
      <c r="D166" s="69">
        <v>20.00793650793651</v>
      </c>
      <c r="E166" s="61">
        <v>15.005952380952381</v>
      </c>
      <c r="F166" s="70">
        <f t="shared" ref="F166:F177" si="23">SUM(C166:E166)</f>
        <v>35.013888888888893</v>
      </c>
      <c r="G166" s="111">
        <v>14810612</v>
      </c>
      <c r="H166" s="110">
        <f>+G166/F166/1000</f>
        <v>422.99248869496228</v>
      </c>
      <c r="J166" s="172">
        <v>0</v>
      </c>
      <c r="K166" s="173">
        <v>0</v>
      </c>
      <c r="L166" s="63" t="s">
        <v>36</v>
      </c>
      <c r="M166" s="199" t="s">
        <v>44</v>
      </c>
      <c r="N166" s="200"/>
      <c r="O166" s="201"/>
    </row>
    <row r="167" spans="2:15" ht="12.75" x14ac:dyDescent="0.2">
      <c r="B167" s="19">
        <v>40575</v>
      </c>
      <c r="C167" s="67">
        <v>0</v>
      </c>
      <c r="D167" s="69">
        <v>140.44707156084655</v>
      </c>
      <c r="E167" s="61">
        <v>20.00793650793651</v>
      </c>
      <c r="F167" s="70">
        <f t="shared" si="23"/>
        <v>160.45500806878306</v>
      </c>
      <c r="G167" s="111">
        <v>15889129.5</v>
      </c>
      <c r="H167" s="110">
        <f>+G167/F167/1000</f>
        <v>99.025450755570859</v>
      </c>
      <c r="J167" s="172">
        <v>0</v>
      </c>
      <c r="K167" s="173">
        <v>0</v>
      </c>
      <c r="L167" s="63" t="s">
        <v>36</v>
      </c>
      <c r="M167" s="49"/>
      <c r="N167" s="85"/>
      <c r="O167" s="51"/>
    </row>
    <row r="168" spans="2:15" ht="12.75" x14ac:dyDescent="0.2">
      <c r="B168" s="19">
        <v>40603</v>
      </c>
      <c r="C168" s="67">
        <v>0</v>
      </c>
      <c r="D168" s="69">
        <v>5.6984126984126985E-5</v>
      </c>
      <c r="E168" s="61">
        <v>14.420714285714284</v>
      </c>
      <c r="F168" s="70">
        <f t="shared" si="23"/>
        <v>14.420771269841268</v>
      </c>
      <c r="G168" s="111">
        <v>7568040.5</v>
      </c>
      <c r="H168" s="110">
        <f>+G168/F168/1000</f>
        <v>524.80136869151681</v>
      </c>
      <c r="J168" s="172">
        <v>0</v>
      </c>
      <c r="K168" s="173">
        <v>0</v>
      </c>
      <c r="L168" s="63" t="s">
        <v>36</v>
      </c>
      <c r="M168" s="49"/>
      <c r="N168" s="50"/>
      <c r="O168" s="51"/>
    </row>
    <row r="169" spans="2:15" ht="12.75" x14ac:dyDescent="0.2">
      <c r="B169" s="19">
        <v>40634</v>
      </c>
      <c r="C169" s="67">
        <v>0</v>
      </c>
      <c r="D169" s="69">
        <v>1.0003968253968254</v>
      </c>
      <c r="E169" s="61">
        <v>12.004761904761905</v>
      </c>
      <c r="F169" s="70">
        <f t="shared" si="23"/>
        <v>13.00515873015873</v>
      </c>
      <c r="G169" s="111">
        <v>6695089.9000000004</v>
      </c>
      <c r="H169" s="110">
        <f>+G169/F169/1000</f>
        <v>514.80262862722361</v>
      </c>
      <c r="J169" s="172">
        <v>0</v>
      </c>
      <c r="K169" s="173">
        <v>0</v>
      </c>
      <c r="L169" s="63" t="s">
        <v>36</v>
      </c>
      <c r="M169" s="49"/>
      <c r="N169" s="50"/>
      <c r="O169" s="51"/>
    </row>
    <row r="170" spans="2:15" ht="12.75" x14ac:dyDescent="0.2">
      <c r="B170" s="19">
        <v>40664</v>
      </c>
      <c r="C170" s="67">
        <v>0</v>
      </c>
      <c r="D170" s="69">
        <v>0</v>
      </c>
      <c r="E170" s="61">
        <v>0</v>
      </c>
      <c r="F170" s="70">
        <f t="shared" si="23"/>
        <v>0</v>
      </c>
      <c r="G170" s="111">
        <v>0</v>
      </c>
      <c r="H170" s="110" t="s">
        <v>36</v>
      </c>
      <c r="J170" s="172">
        <v>0</v>
      </c>
      <c r="K170" s="173">
        <v>0</v>
      </c>
      <c r="L170" s="63" t="s">
        <v>36</v>
      </c>
      <c r="M170" s="49"/>
      <c r="N170" s="50"/>
      <c r="O170" s="51"/>
    </row>
    <row r="171" spans="2:15" ht="12.75" x14ac:dyDescent="0.2">
      <c r="B171" s="19">
        <v>40695</v>
      </c>
      <c r="C171" s="67">
        <v>0</v>
      </c>
      <c r="D171" s="69">
        <v>1.0003970105820106</v>
      </c>
      <c r="E171" s="61">
        <v>12.004761904761905</v>
      </c>
      <c r="F171" s="70">
        <f t="shared" si="23"/>
        <v>13.005158915343916</v>
      </c>
      <c r="G171" s="111">
        <v>6369597.9400000004</v>
      </c>
      <c r="H171" s="110">
        <f>+G171/F171/1000</f>
        <v>489.77471028707987</v>
      </c>
      <c r="J171" s="172">
        <v>0</v>
      </c>
      <c r="K171" s="173">
        <v>0</v>
      </c>
      <c r="L171" s="63" t="s">
        <v>36</v>
      </c>
      <c r="M171" s="49"/>
      <c r="N171" s="50"/>
      <c r="O171" s="51"/>
    </row>
    <row r="172" spans="2:15" ht="12.75" x14ac:dyDescent="0.2">
      <c r="B172" s="19">
        <v>40725</v>
      </c>
      <c r="C172" s="67">
        <v>0</v>
      </c>
      <c r="D172" s="69">
        <v>0</v>
      </c>
      <c r="E172" s="61">
        <v>0</v>
      </c>
      <c r="F172" s="70">
        <f t="shared" si="23"/>
        <v>0</v>
      </c>
      <c r="G172" s="111">
        <v>0</v>
      </c>
      <c r="H172" s="110" t="s">
        <v>36</v>
      </c>
      <c r="J172" s="172">
        <v>0</v>
      </c>
      <c r="K172" s="173">
        <v>0</v>
      </c>
      <c r="L172" s="63" t="s">
        <v>36</v>
      </c>
      <c r="M172" s="49"/>
      <c r="N172" s="50"/>
      <c r="O172" s="51"/>
    </row>
    <row r="173" spans="2:15" ht="13.5" thickBot="1" x14ac:dyDescent="0.25">
      <c r="B173" s="19">
        <v>40756</v>
      </c>
      <c r="C173" s="67">
        <v>0</v>
      </c>
      <c r="D173" s="69">
        <v>0.5001984126984127</v>
      </c>
      <c r="E173" s="61">
        <v>0</v>
      </c>
      <c r="F173" s="70">
        <f t="shared" si="23"/>
        <v>0.5001984126984127</v>
      </c>
      <c r="G173" s="111">
        <v>574759.80000000005</v>
      </c>
      <c r="H173" s="110">
        <f t="shared" ref="H173:H178" si="24">+G173/F173/1000</f>
        <v>1149.0636223720749</v>
      </c>
      <c r="J173" s="172">
        <v>0</v>
      </c>
      <c r="K173" s="173">
        <v>0</v>
      </c>
      <c r="L173" s="63" t="s">
        <v>36</v>
      </c>
      <c r="M173" s="52"/>
      <c r="N173" s="53"/>
      <c r="O173" s="54"/>
    </row>
    <row r="174" spans="2:15" ht="12.75" x14ac:dyDescent="0.2">
      <c r="B174" s="19">
        <v>40787</v>
      </c>
      <c r="C174" s="67">
        <v>0</v>
      </c>
      <c r="D174" s="69">
        <v>0</v>
      </c>
      <c r="E174" s="61">
        <v>12.004761904761905</v>
      </c>
      <c r="F174" s="70">
        <f t="shared" si="23"/>
        <v>12.004761904761905</v>
      </c>
      <c r="G174" s="111">
        <v>7794254</v>
      </c>
      <c r="H174" s="110">
        <f t="shared" si="24"/>
        <v>649.26352241174129</v>
      </c>
      <c r="J174" s="172">
        <v>0</v>
      </c>
      <c r="K174" s="173">
        <v>0</v>
      </c>
      <c r="L174" s="63" t="s">
        <v>36</v>
      </c>
    </row>
    <row r="175" spans="2:15" ht="12.75" x14ac:dyDescent="0.2">
      <c r="B175" s="19">
        <v>40817</v>
      </c>
      <c r="C175" s="67">
        <v>0</v>
      </c>
      <c r="D175" s="69">
        <v>0</v>
      </c>
      <c r="E175" s="61">
        <v>0</v>
      </c>
      <c r="F175" s="70">
        <f t="shared" si="23"/>
        <v>0</v>
      </c>
      <c r="G175" s="111">
        <v>0</v>
      </c>
      <c r="H175" s="110" t="s">
        <v>36</v>
      </c>
      <c r="J175" s="172">
        <v>0</v>
      </c>
      <c r="K175" s="173">
        <v>0</v>
      </c>
      <c r="L175" s="63" t="s">
        <v>36</v>
      </c>
    </row>
    <row r="176" spans="2:15" ht="12.75" x14ac:dyDescent="0.2">
      <c r="B176" s="19">
        <v>40848</v>
      </c>
      <c r="C176" s="67">
        <v>10.204047619047619</v>
      </c>
      <c r="D176" s="69">
        <v>1.0004479232804233</v>
      </c>
      <c r="E176" s="61">
        <v>8.0031746031746032</v>
      </c>
      <c r="F176" s="70">
        <f t="shared" si="23"/>
        <v>19.207670145502647</v>
      </c>
      <c r="G176" s="111">
        <v>0</v>
      </c>
      <c r="H176" s="110">
        <f t="shared" si="24"/>
        <v>0</v>
      </c>
      <c r="J176" s="172">
        <v>0</v>
      </c>
      <c r="K176" s="173">
        <v>0</v>
      </c>
      <c r="L176" s="63" t="s">
        <v>36</v>
      </c>
    </row>
    <row r="177" spans="2:15" ht="13.5" thickBot="1" x14ac:dyDescent="0.25">
      <c r="B177" s="19">
        <v>40878</v>
      </c>
      <c r="C177" s="67">
        <v>0</v>
      </c>
      <c r="D177" s="69">
        <v>8.6754035052910048</v>
      </c>
      <c r="E177" s="61">
        <v>0</v>
      </c>
      <c r="F177" s="70">
        <f t="shared" si="23"/>
        <v>8.6754035052910048</v>
      </c>
      <c r="G177" s="111">
        <v>0</v>
      </c>
      <c r="H177" s="110">
        <f t="shared" si="24"/>
        <v>0</v>
      </c>
      <c r="J177" s="172">
        <v>0</v>
      </c>
      <c r="K177" s="173">
        <v>0</v>
      </c>
      <c r="L177" s="63" t="s">
        <v>36</v>
      </c>
    </row>
    <row r="178" spans="2:15" ht="13.5" thickBot="1" x14ac:dyDescent="0.25">
      <c r="B178" s="56" t="s">
        <v>45</v>
      </c>
      <c r="C178" s="115">
        <f>SUM(C166:C177)</f>
        <v>10.204047619047619</v>
      </c>
      <c r="D178" s="116">
        <f>SUM(D166:D177)</f>
        <v>172.63190873015873</v>
      </c>
      <c r="E178" s="117">
        <f>SUM(E166:E177)</f>
        <v>93.452063492063488</v>
      </c>
      <c r="F178" s="118">
        <f>SUM(C178:E178)</f>
        <v>276.28801984126983</v>
      </c>
      <c r="G178" s="119">
        <f>SUM(G166:G177)</f>
        <v>59701483.639999993</v>
      </c>
      <c r="H178" s="120">
        <f t="shared" si="24"/>
        <v>216.08422860426262</v>
      </c>
      <c r="J178" s="68">
        <f>SUM(J166:J177)</f>
        <v>0</v>
      </c>
      <c r="K178" s="64">
        <f>SUM(K166:K177)</f>
        <v>0</v>
      </c>
      <c r="L178" s="66" t="s">
        <v>36</v>
      </c>
    </row>
    <row r="179" spans="2:15" ht="12.75" x14ac:dyDescent="0.2">
      <c r="B179" s="19">
        <v>40909</v>
      </c>
      <c r="C179" s="67">
        <v>0</v>
      </c>
      <c r="D179" s="112">
        <v>0.5001984126984127</v>
      </c>
      <c r="E179" s="113">
        <v>0</v>
      </c>
      <c r="F179" s="114">
        <f t="shared" ref="F179:F190" si="25">SUM(C179:E179)</f>
        <v>0.5001984126984127</v>
      </c>
      <c r="G179" s="111">
        <v>592246.73</v>
      </c>
      <c r="H179" s="110">
        <f t="shared" ref="H179:H185" si="26">+G179/F179/1000</f>
        <v>1184.0236093613646</v>
      </c>
      <c r="J179" s="172">
        <v>0</v>
      </c>
      <c r="K179" s="173">
        <v>0</v>
      </c>
      <c r="L179" s="63" t="s">
        <v>36</v>
      </c>
      <c r="M179" s="199" t="s">
        <v>46</v>
      </c>
      <c r="N179" s="200"/>
      <c r="O179" s="201"/>
    </row>
    <row r="180" spans="2:15" ht="12.75" x14ac:dyDescent="0.2">
      <c r="B180" s="19">
        <v>40940</v>
      </c>
      <c r="C180" s="67">
        <v>0</v>
      </c>
      <c r="D180" s="112">
        <v>2.0007936507936508</v>
      </c>
      <c r="E180" s="113">
        <v>0</v>
      </c>
      <c r="F180" s="114">
        <f t="shared" si="25"/>
        <v>2.0007936507936508</v>
      </c>
      <c r="G180" s="111">
        <v>1421384.47</v>
      </c>
      <c r="H180" s="110">
        <f t="shared" si="26"/>
        <v>710.41032614042047</v>
      </c>
      <c r="J180" s="172">
        <v>0</v>
      </c>
      <c r="K180" s="173">
        <v>0</v>
      </c>
      <c r="L180" s="63" t="s">
        <v>36</v>
      </c>
      <c r="M180" s="49"/>
      <c r="N180" s="85"/>
      <c r="O180" s="51"/>
    </row>
    <row r="181" spans="2:15" ht="12.75" x14ac:dyDescent="0.2">
      <c r="B181" s="19">
        <v>40969</v>
      </c>
      <c r="C181" s="67">
        <v>0</v>
      </c>
      <c r="D181" s="112">
        <v>0.60023809523809524</v>
      </c>
      <c r="E181" s="113">
        <v>2.601031746031746</v>
      </c>
      <c r="F181" s="114">
        <f t="shared" si="25"/>
        <v>3.2012698412698413</v>
      </c>
      <c r="G181" s="111">
        <v>2295044.61</v>
      </c>
      <c r="H181" s="110">
        <f t="shared" si="26"/>
        <v>716.91694977191594</v>
      </c>
      <c r="J181" s="172">
        <v>0</v>
      </c>
      <c r="K181" s="173">
        <v>0</v>
      </c>
      <c r="L181" s="63" t="s">
        <v>36</v>
      </c>
      <c r="M181" s="49"/>
      <c r="N181" s="50"/>
      <c r="O181" s="51"/>
    </row>
    <row r="182" spans="2:15" ht="12.75" x14ac:dyDescent="0.2">
      <c r="B182" s="19">
        <v>41000</v>
      </c>
      <c r="C182" s="67">
        <v>0</v>
      </c>
      <c r="D182" s="69">
        <v>0</v>
      </c>
      <c r="E182" s="113">
        <v>7.5029761904761907</v>
      </c>
      <c r="F182" s="114">
        <f t="shared" si="25"/>
        <v>7.5029761904761907</v>
      </c>
      <c r="G182" s="111">
        <v>4792888.5</v>
      </c>
      <c r="H182" s="110">
        <f t="shared" si="26"/>
        <v>638.79830860769539</v>
      </c>
      <c r="J182" s="172">
        <v>0</v>
      </c>
      <c r="K182" s="173">
        <v>0</v>
      </c>
      <c r="L182" s="63" t="s">
        <v>36</v>
      </c>
      <c r="M182" s="49"/>
      <c r="N182" s="50"/>
      <c r="O182" s="51"/>
    </row>
    <row r="183" spans="2:15" ht="12.75" x14ac:dyDescent="0.2">
      <c r="B183" s="19">
        <v>41030</v>
      </c>
      <c r="C183" s="67">
        <v>0</v>
      </c>
      <c r="D183" s="112">
        <v>0.70027777777777778</v>
      </c>
      <c r="E183" s="113">
        <v>4.5017857142857149</v>
      </c>
      <c r="F183" s="114">
        <f t="shared" si="25"/>
        <v>5.2020634920634929</v>
      </c>
      <c r="G183" s="111">
        <v>3788509.24</v>
      </c>
      <c r="H183" s="110">
        <f t="shared" si="26"/>
        <v>728.27047301132018</v>
      </c>
      <c r="J183" s="172">
        <v>0</v>
      </c>
      <c r="K183" s="173">
        <v>0</v>
      </c>
      <c r="L183" s="63" t="s">
        <v>36</v>
      </c>
      <c r="M183" s="49"/>
      <c r="N183" s="50"/>
      <c r="O183" s="51"/>
    </row>
    <row r="184" spans="2:15" ht="12.75" x14ac:dyDescent="0.2">
      <c r="B184" s="19">
        <v>41061</v>
      </c>
      <c r="C184" s="67">
        <v>0</v>
      </c>
      <c r="D184" s="69">
        <v>0</v>
      </c>
      <c r="E184" s="113">
        <v>6.0023809523809524</v>
      </c>
      <c r="F184" s="114">
        <f t="shared" si="25"/>
        <v>6.0023809523809524</v>
      </c>
      <c r="G184" s="111">
        <v>4402401.46</v>
      </c>
      <c r="H184" s="110">
        <f t="shared" si="26"/>
        <v>733.44252804442681</v>
      </c>
      <c r="J184" s="172">
        <v>0</v>
      </c>
      <c r="K184" s="173">
        <v>0</v>
      </c>
      <c r="L184" s="63" t="s">
        <v>36</v>
      </c>
      <c r="M184" s="49"/>
      <c r="N184" s="50"/>
      <c r="O184" s="51"/>
    </row>
    <row r="185" spans="2:15" ht="12.75" x14ac:dyDescent="0.2">
      <c r="B185" s="19">
        <v>41091</v>
      </c>
      <c r="C185" s="67">
        <v>0</v>
      </c>
      <c r="D185" s="69">
        <v>0</v>
      </c>
      <c r="E185" s="113">
        <v>3.0011904761904762</v>
      </c>
      <c r="F185" s="70">
        <f t="shared" si="25"/>
        <v>3.0011904761904762</v>
      </c>
      <c r="G185" s="111">
        <v>2200081.06</v>
      </c>
      <c r="H185" s="110">
        <f t="shared" si="26"/>
        <v>733.06945275684257</v>
      </c>
      <c r="J185" s="172">
        <v>0</v>
      </c>
      <c r="K185" s="173">
        <v>0</v>
      </c>
      <c r="L185" s="63" t="s">
        <v>36</v>
      </c>
      <c r="M185" s="49"/>
      <c r="N185" s="50"/>
      <c r="O185" s="51"/>
    </row>
    <row r="186" spans="2:15" ht="13.5" thickBot="1" x14ac:dyDescent="0.25">
      <c r="B186" s="19">
        <v>41122</v>
      </c>
      <c r="C186" s="67">
        <v>0</v>
      </c>
      <c r="D186" s="69">
        <v>0</v>
      </c>
      <c r="E186" s="61">
        <v>5.0019841269841274</v>
      </c>
      <c r="F186" s="70">
        <f t="shared" si="25"/>
        <v>5.0019841269841274</v>
      </c>
      <c r="G186" s="111">
        <v>3666801.76</v>
      </c>
      <c r="H186" s="110">
        <f t="shared" ref="H186:H198" si="27">+G186/F186/1000</f>
        <v>733.06945142403788</v>
      </c>
      <c r="J186" s="172">
        <v>0</v>
      </c>
      <c r="K186" s="173">
        <v>0</v>
      </c>
      <c r="L186" s="63" t="s">
        <v>36</v>
      </c>
      <c r="M186" s="52"/>
      <c r="N186" s="53"/>
      <c r="O186" s="54"/>
    </row>
    <row r="187" spans="2:15" ht="12.75" x14ac:dyDescent="0.2">
      <c r="B187" s="19">
        <v>41153</v>
      </c>
      <c r="C187" s="67">
        <v>0</v>
      </c>
      <c r="D187" s="69">
        <v>0.5001984126984127</v>
      </c>
      <c r="E187" s="61">
        <v>3.0011904761904762</v>
      </c>
      <c r="F187" s="70">
        <f t="shared" si="25"/>
        <v>3.5013888888888891</v>
      </c>
      <c r="G187" s="111">
        <v>2789161.09</v>
      </c>
      <c r="H187" s="110">
        <f t="shared" si="27"/>
        <v>796.58706259420853</v>
      </c>
      <c r="J187" s="172">
        <v>0</v>
      </c>
      <c r="K187" s="173">
        <v>0</v>
      </c>
      <c r="L187" s="63" t="s">
        <v>36</v>
      </c>
    </row>
    <row r="188" spans="2:15" ht="12.75" x14ac:dyDescent="0.2">
      <c r="B188" s="19">
        <v>41183</v>
      </c>
      <c r="C188" s="67">
        <v>0</v>
      </c>
      <c r="D188" s="69">
        <v>0</v>
      </c>
      <c r="E188" s="61">
        <v>3.0011904761904762</v>
      </c>
      <c r="F188" s="70">
        <f t="shared" si="25"/>
        <v>3.0011904761904762</v>
      </c>
      <c r="G188" s="111">
        <v>2178257.9700000002</v>
      </c>
      <c r="H188" s="110">
        <f t="shared" si="27"/>
        <v>725.79797493058311</v>
      </c>
      <c r="J188" s="172">
        <v>0</v>
      </c>
      <c r="K188" s="173">
        <v>0</v>
      </c>
      <c r="L188" s="63" t="s">
        <v>36</v>
      </c>
    </row>
    <row r="189" spans="2:15" ht="12.75" x14ac:dyDescent="0.2">
      <c r="B189" s="19">
        <v>41214</v>
      </c>
      <c r="C189" s="67">
        <v>2.0007936507936509E-2</v>
      </c>
      <c r="D189" s="69">
        <v>0.21008333333333334</v>
      </c>
      <c r="E189" s="61">
        <v>3.0011904761904762</v>
      </c>
      <c r="F189" s="70">
        <f t="shared" si="25"/>
        <v>3.2312817460317462</v>
      </c>
      <c r="G189" s="111">
        <v>2656686.69</v>
      </c>
      <c r="H189" s="110">
        <f t="shared" si="27"/>
        <v>822.17735833856273</v>
      </c>
      <c r="J189" s="172">
        <v>0</v>
      </c>
      <c r="K189" s="173">
        <v>0</v>
      </c>
      <c r="L189" s="63" t="s">
        <v>36</v>
      </c>
    </row>
    <row r="190" spans="2:15" ht="13.5" thickBot="1" x14ac:dyDescent="0.25">
      <c r="B190" s="19">
        <v>41244</v>
      </c>
      <c r="C190" s="67">
        <v>1.0003968253968255E-2</v>
      </c>
      <c r="D190" s="69">
        <v>0</v>
      </c>
      <c r="E190" s="61">
        <v>2.2008730158730159</v>
      </c>
      <c r="F190" s="70">
        <f t="shared" si="25"/>
        <v>2.2108769841269842</v>
      </c>
      <c r="G190" s="111">
        <v>1668126.0299999998</v>
      </c>
      <c r="H190" s="110">
        <f t="shared" si="27"/>
        <v>754.50875013685936</v>
      </c>
      <c r="J190" s="172">
        <v>0</v>
      </c>
      <c r="K190" s="173">
        <v>0</v>
      </c>
      <c r="L190" s="63" t="s">
        <v>36</v>
      </c>
    </row>
    <row r="191" spans="2:15" ht="13.5" thickBot="1" x14ac:dyDescent="0.25">
      <c r="B191" s="56" t="s">
        <v>47</v>
      </c>
      <c r="C191" s="115">
        <f>SUM(C179:C190)</f>
        <v>3.0011904761904764E-2</v>
      </c>
      <c r="D191" s="116">
        <f>SUM(D179:D190)</f>
        <v>4.5117896825396819</v>
      </c>
      <c r="E191" s="117">
        <f>SUM(E179:E190)</f>
        <v>39.815793650793644</v>
      </c>
      <c r="F191" s="118">
        <f>SUM(C191:E191)</f>
        <v>44.357595238095229</v>
      </c>
      <c r="G191" s="119">
        <f>SUM(G179:G190)</f>
        <v>32451589.609999999</v>
      </c>
      <c r="H191" s="120">
        <f t="shared" si="27"/>
        <v>731.59037219695574</v>
      </c>
      <c r="J191" s="68">
        <f>SUM(J179:J190)</f>
        <v>0</v>
      </c>
      <c r="K191" s="64">
        <f>SUM(K179:K190)</f>
        <v>0</v>
      </c>
      <c r="L191" s="66" t="s">
        <v>36</v>
      </c>
    </row>
    <row r="192" spans="2:15" ht="12.75" x14ac:dyDescent="0.2">
      <c r="B192" s="19">
        <v>41275</v>
      </c>
      <c r="C192" s="67">
        <v>0</v>
      </c>
      <c r="D192" s="112">
        <v>0</v>
      </c>
      <c r="E192" s="113">
        <v>2.0007936507936508</v>
      </c>
      <c r="F192" s="114">
        <f t="shared" ref="F192:F203" si="28">SUM(C192:E192)</f>
        <v>2.0007936507936508</v>
      </c>
      <c r="G192" s="111">
        <v>1509214.99</v>
      </c>
      <c r="H192" s="110">
        <f t="shared" si="27"/>
        <v>754.30816636255452</v>
      </c>
      <c r="J192" s="172">
        <v>0</v>
      </c>
      <c r="K192" s="173">
        <v>0</v>
      </c>
      <c r="L192" s="63" t="s">
        <v>36</v>
      </c>
      <c r="M192" s="199" t="s">
        <v>48</v>
      </c>
      <c r="N192" s="200"/>
      <c r="O192" s="201"/>
    </row>
    <row r="193" spans="2:16" ht="12.75" x14ac:dyDescent="0.2">
      <c r="B193" s="19">
        <v>41306</v>
      </c>
      <c r="C193" s="67">
        <v>0</v>
      </c>
      <c r="D193" s="112">
        <v>0</v>
      </c>
      <c r="E193" s="113">
        <v>1.5005952380952381</v>
      </c>
      <c r="F193" s="114">
        <f t="shared" si="28"/>
        <v>1.5005952380952381</v>
      </c>
      <c r="G193" s="111">
        <v>1131911.24</v>
      </c>
      <c r="H193" s="110">
        <f t="shared" si="27"/>
        <v>754.30816469654894</v>
      </c>
      <c r="J193" s="172">
        <v>0</v>
      </c>
      <c r="K193" s="173">
        <v>0</v>
      </c>
      <c r="L193" s="63" t="s">
        <v>36</v>
      </c>
      <c r="M193" s="49"/>
      <c r="N193" s="85"/>
      <c r="O193" s="51"/>
    </row>
    <row r="194" spans="2:16" ht="12.75" x14ac:dyDescent="0.2">
      <c r="B194" s="19">
        <v>41334</v>
      </c>
      <c r="C194" s="67">
        <v>0</v>
      </c>
      <c r="D194" s="112">
        <v>0</v>
      </c>
      <c r="E194" s="113">
        <v>0</v>
      </c>
      <c r="F194" s="114">
        <f t="shared" si="28"/>
        <v>0</v>
      </c>
      <c r="G194" s="111">
        <v>0</v>
      </c>
      <c r="H194" s="110">
        <v>0</v>
      </c>
      <c r="J194" s="175">
        <v>7.1113179999999998</v>
      </c>
      <c r="K194" s="173">
        <v>835103.4</v>
      </c>
      <c r="L194" s="63">
        <f>K194/J194/1000</f>
        <v>117.43299905868363</v>
      </c>
      <c r="M194" s="49"/>
      <c r="N194" s="50"/>
      <c r="O194" s="51"/>
    </row>
    <row r="195" spans="2:16" ht="12.75" x14ac:dyDescent="0.2">
      <c r="B195" s="19">
        <v>41365</v>
      </c>
      <c r="C195" s="67">
        <v>0</v>
      </c>
      <c r="D195" s="112">
        <v>0</v>
      </c>
      <c r="E195" s="113">
        <v>2.601031746031746</v>
      </c>
      <c r="F195" s="114">
        <f t="shared" si="28"/>
        <v>2.601031746031746</v>
      </c>
      <c r="G195" s="111">
        <v>2084102.93</v>
      </c>
      <c r="H195" s="110">
        <f t="shared" si="27"/>
        <v>801.26008964696553</v>
      </c>
      <c r="J195" s="172">
        <v>0</v>
      </c>
      <c r="K195" s="173">
        <v>0</v>
      </c>
      <c r="L195" s="63" t="s">
        <v>36</v>
      </c>
      <c r="M195" s="49"/>
      <c r="N195" s="50"/>
      <c r="O195" s="51"/>
    </row>
    <row r="196" spans="2:16" ht="12.75" x14ac:dyDescent="0.2">
      <c r="B196" s="19">
        <v>41395</v>
      </c>
      <c r="C196" s="67">
        <v>0</v>
      </c>
      <c r="D196" s="112">
        <v>0</v>
      </c>
      <c r="E196" s="113">
        <v>6.0023809523809524</v>
      </c>
      <c r="F196" s="114">
        <f t="shared" si="28"/>
        <v>6.0023809523809524</v>
      </c>
      <c r="G196" s="111">
        <v>4819077.41</v>
      </c>
      <c r="H196" s="110">
        <f t="shared" si="27"/>
        <v>802.86097270924233</v>
      </c>
      <c r="J196" s="175">
        <v>19.885735</v>
      </c>
      <c r="K196" s="173">
        <v>2335241.5099999998</v>
      </c>
      <c r="L196" s="63">
        <f>K196/J196/1000</f>
        <v>117.43299958487829</v>
      </c>
      <c r="M196" s="49"/>
      <c r="N196" s="50"/>
      <c r="O196" s="51"/>
    </row>
    <row r="197" spans="2:16" ht="12.75" x14ac:dyDescent="0.2">
      <c r="B197" s="19">
        <v>41426</v>
      </c>
      <c r="C197" s="67">
        <v>0</v>
      </c>
      <c r="D197" s="112">
        <v>0</v>
      </c>
      <c r="E197" s="113">
        <v>1.5005952380952381</v>
      </c>
      <c r="F197" s="114">
        <f t="shared" si="28"/>
        <v>1.5005952380952381</v>
      </c>
      <c r="G197" s="111">
        <v>1224607.8700000001</v>
      </c>
      <c r="H197" s="110">
        <f t="shared" si="27"/>
        <v>816.0814048393496</v>
      </c>
      <c r="J197" s="172">
        <v>0</v>
      </c>
      <c r="K197" s="173">
        <v>0</v>
      </c>
      <c r="L197" s="63" t="s">
        <v>36</v>
      </c>
      <c r="M197" s="49"/>
      <c r="N197" s="50"/>
      <c r="O197" s="51"/>
    </row>
    <row r="198" spans="2:16" ht="12.75" x14ac:dyDescent="0.2">
      <c r="B198" s="19">
        <v>41456</v>
      </c>
      <c r="C198" s="67">
        <v>0</v>
      </c>
      <c r="D198" s="112">
        <v>0</v>
      </c>
      <c r="E198" s="113">
        <v>3.2012698412698413</v>
      </c>
      <c r="F198" s="114">
        <f t="shared" si="28"/>
        <v>3.2012698412698413</v>
      </c>
      <c r="G198" s="111">
        <v>2612185.11</v>
      </c>
      <c r="H198" s="110">
        <f t="shared" si="27"/>
        <v>815.98404368306217</v>
      </c>
      <c r="J198" s="172">
        <v>0</v>
      </c>
      <c r="K198" s="173">
        <v>0</v>
      </c>
      <c r="L198" s="63" t="s">
        <v>36</v>
      </c>
      <c r="M198" s="49"/>
      <c r="N198" s="50"/>
      <c r="O198" s="51"/>
    </row>
    <row r="199" spans="2:16" ht="13.5" thickBot="1" x14ac:dyDescent="0.25">
      <c r="B199" s="19">
        <v>41487</v>
      </c>
      <c r="C199" s="67">
        <v>0</v>
      </c>
      <c r="D199" s="112">
        <v>0</v>
      </c>
      <c r="E199" s="113">
        <v>0</v>
      </c>
      <c r="F199" s="114">
        <f t="shared" si="28"/>
        <v>0</v>
      </c>
      <c r="G199" s="111">
        <v>0</v>
      </c>
      <c r="H199" s="110">
        <v>0</v>
      </c>
      <c r="J199" s="172">
        <v>0</v>
      </c>
      <c r="K199" s="173">
        <v>0</v>
      </c>
      <c r="L199" s="63" t="s">
        <v>36</v>
      </c>
      <c r="M199" s="52"/>
      <c r="N199" s="53"/>
      <c r="O199" s="54"/>
    </row>
    <row r="200" spans="2:16" ht="12.75" x14ac:dyDescent="0.2">
      <c r="B200" s="19">
        <v>41518</v>
      </c>
      <c r="C200" s="67">
        <v>0</v>
      </c>
      <c r="D200" s="112">
        <v>0</v>
      </c>
      <c r="E200" s="113">
        <v>0</v>
      </c>
      <c r="F200" s="114">
        <f t="shared" si="28"/>
        <v>0</v>
      </c>
      <c r="G200" s="111">
        <v>0</v>
      </c>
      <c r="H200" s="110">
        <v>0</v>
      </c>
      <c r="J200" s="175">
        <f>7122176/1000000</f>
        <v>7.1221759999999996</v>
      </c>
      <c r="K200" s="173">
        <v>736378.49</v>
      </c>
      <c r="L200" s="63">
        <f>K200/J200/1000</f>
        <v>103.39234666483951</v>
      </c>
    </row>
    <row r="201" spans="2:16" ht="12.75" x14ac:dyDescent="0.2">
      <c r="B201" s="19">
        <v>41548</v>
      </c>
      <c r="C201" s="67">
        <v>0</v>
      </c>
      <c r="D201" s="112">
        <v>0</v>
      </c>
      <c r="E201" s="113">
        <v>0</v>
      </c>
      <c r="F201" s="114">
        <f t="shared" si="28"/>
        <v>0</v>
      </c>
      <c r="G201" s="111">
        <v>0</v>
      </c>
      <c r="H201" s="110">
        <v>0</v>
      </c>
      <c r="J201" s="175">
        <v>19.579627299999999</v>
      </c>
      <c r="K201" s="173">
        <v>2460244.94</v>
      </c>
      <c r="L201" s="63">
        <f>K201/J201/1000</f>
        <v>125.65330801776805</v>
      </c>
    </row>
    <row r="202" spans="2:16" ht="12.75" x14ac:dyDescent="0.2">
      <c r="B202" s="19">
        <v>41579</v>
      </c>
      <c r="C202" s="67">
        <v>0</v>
      </c>
      <c r="D202" s="112">
        <v>0</v>
      </c>
      <c r="E202" s="113">
        <v>0</v>
      </c>
      <c r="F202" s="114">
        <f t="shared" si="28"/>
        <v>0</v>
      </c>
      <c r="G202" s="111">
        <v>0</v>
      </c>
      <c r="H202" s="110">
        <v>0</v>
      </c>
      <c r="J202" s="175">
        <v>21.818059000000002</v>
      </c>
      <c r="K202" s="173">
        <v>2741511.33</v>
      </c>
      <c r="L202" s="63">
        <v>117.43299905868363</v>
      </c>
    </row>
    <row r="203" spans="2:16" ht="13.5" thickBot="1" x14ac:dyDescent="0.25">
      <c r="B203" s="19">
        <v>41609</v>
      </c>
      <c r="C203" s="67">
        <v>0</v>
      </c>
      <c r="D203" s="112">
        <v>0</v>
      </c>
      <c r="E203" s="113">
        <v>0</v>
      </c>
      <c r="F203" s="114">
        <f t="shared" si="28"/>
        <v>0</v>
      </c>
      <c r="G203" s="111">
        <v>0</v>
      </c>
      <c r="H203" s="110">
        <v>0</v>
      </c>
      <c r="J203" s="175">
        <v>25.363123000000002</v>
      </c>
      <c r="K203" s="173">
        <v>3186960.35</v>
      </c>
      <c r="L203" s="63">
        <f>K203/J203/1000</f>
        <v>125.65330972845891</v>
      </c>
    </row>
    <row r="204" spans="2:16" ht="13.5" thickBot="1" x14ac:dyDescent="0.25">
      <c r="B204" s="56" t="s">
        <v>49</v>
      </c>
      <c r="C204" s="115">
        <f>SUM(C192:C203)</f>
        <v>0</v>
      </c>
      <c r="D204" s="116">
        <f>SUM(D192:D203)</f>
        <v>0</v>
      </c>
      <c r="E204" s="117">
        <f>SUM(E192:E203)</f>
        <v>16.806666666666665</v>
      </c>
      <c r="F204" s="118">
        <f>SUM(C204:E204)</f>
        <v>16.806666666666665</v>
      </c>
      <c r="G204" s="119">
        <f>SUM(G192:G203)</f>
        <v>13381099.550000001</v>
      </c>
      <c r="H204" s="120">
        <f>+G204/F204/1000</f>
        <v>796.17807715192407</v>
      </c>
      <c r="J204" s="68">
        <f>SUM(J192:J203)</f>
        <v>100.88003830000001</v>
      </c>
      <c r="K204" s="64">
        <f>SUM(K192:K203)</f>
        <v>12295440.02</v>
      </c>
      <c r="L204" s="66" t="s">
        <v>36</v>
      </c>
      <c r="P204" s="151"/>
    </row>
    <row r="205" spans="2:16" ht="12.75" x14ac:dyDescent="0.2">
      <c r="B205" s="19">
        <v>41640</v>
      </c>
      <c r="C205" s="67">
        <v>0</v>
      </c>
      <c r="D205" s="112">
        <v>0</v>
      </c>
      <c r="E205" s="113" t="s">
        <v>50</v>
      </c>
      <c r="F205" s="114" t="s">
        <v>51</v>
      </c>
      <c r="G205" s="111" t="s">
        <v>52</v>
      </c>
      <c r="H205" s="110">
        <v>0</v>
      </c>
      <c r="J205" s="175">
        <v>13.7316</v>
      </c>
      <c r="K205" s="173">
        <v>1613542.98</v>
      </c>
      <c r="L205" s="63">
        <f>K205/J205/1000</f>
        <v>117.50582452154156</v>
      </c>
      <c r="M205" s="199" t="s">
        <v>53</v>
      </c>
      <c r="N205" s="200"/>
      <c r="O205" s="201"/>
    </row>
    <row r="206" spans="2:16" ht="12.75" x14ac:dyDescent="0.2">
      <c r="B206" s="19">
        <v>41671</v>
      </c>
      <c r="C206" s="67">
        <v>0</v>
      </c>
      <c r="D206" s="112">
        <v>0</v>
      </c>
      <c r="E206" s="113" t="s">
        <v>50</v>
      </c>
      <c r="F206" s="114" t="s">
        <v>51</v>
      </c>
      <c r="G206" s="111" t="s">
        <v>52</v>
      </c>
      <c r="H206" s="110">
        <v>0</v>
      </c>
      <c r="J206" s="175">
        <v>14.334255000000001</v>
      </c>
      <c r="K206" s="173">
        <v>1683314.56</v>
      </c>
      <c r="L206" s="63">
        <f>K206/J206/1000</f>
        <v>117.43299948270767</v>
      </c>
      <c r="M206" s="49"/>
      <c r="N206" s="85"/>
      <c r="O206" s="51"/>
    </row>
    <row r="207" spans="2:16" ht="12.75" x14ac:dyDescent="0.2">
      <c r="B207" s="19">
        <v>41699</v>
      </c>
      <c r="C207" s="67">
        <v>0</v>
      </c>
      <c r="D207" s="112">
        <v>0</v>
      </c>
      <c r="E207" s="113">
        <v>0.8</v>
      </c>
      <c r="F207" s="114">
        <v>0.8</v>
      </c>
      <c r="G207" s="111">
        <v>615464</v>
      </c>
      <c r="H207" s="110">
        <f>+G207/F207/1000</f>
        <v>769.33</v>
      </c>
      <c r="J207" s="172">
        <v>0</v>
      </c>
      <c r="K207" s="173">
        <v>0</v>
      </c>
      <c r="L207" s="63" t="s">
        <v>36</v>
      </c>
      <c r="M207" s="49"/>
      <c r="N207" s="50"/>
      <c r="O207" s="51"/>
    </row>
    <row r="208" spans="2:16" ht="12.75" x14ac:dyDescent="0.2">
      <c r="B208" s="19">
        <v>41730</v>
      </c>
      <c r="C208" s="67">
        <v>0</v>
      </c>
      <c r="D208" s="112">
        <v>0</v>
      </c>
      <c r="E208" s="113" t="s">
        <v>50</v>
      </c>
      <c r="F208" s="114" t="s">
        <v>51</v>
      </c>
      <c r="G208" s="111" t="s">
        <v>52</v>
      </c>
      <c r="H208" s="110">
        <v>0</v>
      </c>
      <c r="J208" s="172">
        <v>0</v>
      </c>
      <c r="K208" s="173">
        <v>0</v>
      </c>
      <c r="L208" s="63" t="s">
        <v>36</v>
      </c>
      <c r="M208" s="49"/>
      <c r="N208" s="50"/>
      <c r="O208" s="51"/>
    </row>
    <row r="209" spans="2:15" ht="12.75" x14ac:dyDescent="0.2">
      <c r="B209" s="19">
        <v>41760</v>
      </c>
      <c r="C209" s="67">
        <v>0</v>
      </c>
      <c r="D209" s="112">
        <v>0</v>
      </c>
      <c r="E209" s="113">
        <v>3.95</v>
      </c>
      <c r="F209" s="114">
        <v>3.95</v>
      </c>
      <c r="G209" s="111">
        <v>3060299</v>
      </c>
      <c r="H209" s="110">
        <f>+G209/F209/1000</f>
        <v>774.75924050632909</v>
      </c>
      <c r="J209" s="172">
        <v>0</v>
      </c>
      <c r="K209" s="173">
        <v>0</v>
      </c>
      <c r="L209" s="63" t="s">
        <v>36</v>
      </c>
      <c r="M209" s="49"/>
      <c r="N209" s="50"/>
      <c r="O209" s="51"/>
    </row>
    <row r="210" spans="2:15" ht="12.75" x14ac:dyDescent="0.2">
      <c r="B210" s="19">
        <v>41791</v>
      </c>
      <c r="C210" s="67">
        <v>0</v>
      </c>
      <c r="D210" s="112">
        <v>0</v>
      </c>
      <c r="E210" s="113" t="s">
        <v>50</v>
      </c>
      <c r="F210" s="114" t="s">
        <v>51</v>
      </c>
      <c r="G210" s="111" t="s">
        <v>52</v>
      </c>
      <c r="H210" s="110">
        <v>0</v>
      </c>
      <c r="J210" s="172">
        <v>0</v>
      </c>
      <c r="K210" s="173">
        <v>0</v>
      </c>
      <c r="L210" s="63" t="s">
        <v>36</v>
      </c>
      <c r="M210" s="49"/>
      <c r="N210" s="50"/>
      <c r="O210" s="51"/>
    </row>
    <row r="211" spans="2:15" ht="12.75" x14ac:dyDescent="0.2">
      <c r="B211" s="19">
        <v>41821</v>
      </c>
      <c r="C211" s="67">
        <v>0</v>
      </c>
      <c r="D211" s="112">
        <v>0</v>
      </c>
      <c r="E211" s="113">
        <v>1.5</v>
      </c>
      <c r="F211" s="114">
        <v>1.5</v>
      </c>
      <c r="G211" s="111">
        <v>1163181</v>
      </c>
      <c r="H211" s="110">
        <f>+G211/F211/1000</f>
        <v>775.45399999999995</v>
      </c>
      <c r="J211" s="172">
        <v>0</v>
      </c>
      <c r="K211" s="173">
        <v>0</v>
      </c>
      <c r="L211" s="63" t="s">
        <v>36</v>
      </c>
      <c r="M211" s="49"/>
      <c r="N211" s="50"/>
      <c r="O211" s="51"/>
    </row>
    <row r="212" spans="2:15" ht="13.5" thickBot="1" x14ac:dyDescent="0.25">
      <c r="B212" s="19">
        <v>41852</v>
      </c>
      <c r="C212" s="67">
        <v>0</v>
      </c>
      <c r="D212" s="112">
        <v>0</v>
      </c>
      <c r="E212" s="113" t="s">
        <v>50</v>
      </c>
      <c r="F212" s="114" t="s">
        <v>51</v>
      </c>
      <c r="G212" s="111" t="s">
        <v>52</v>
      </c>
      <c r="H212" s="110">
        <v>0</v>
      </c>
      <c r="J212" s="172">
        <v>0</v>
      </c>
      <c r="K212" s="173">
        <v>0</v>
      </c>
      <c r="L212" s="63" t="s">
        <v>36</v>
      </c>
      <c r="M212" s="52"/>
      <c r="N212" s="53"/>
      <c r="O212" s="54"/>
    </row>
    <row r="213" spans="2:15" ht="12.75" x14ac:dyDescent="0.2">
      <c r="B213" s="19">
        <v>41883</v>
      </c>
      <c r="C213" s="67">
        <v>0</v>
      </c>
      <c r="D213" s="112">
        <v>0</v>
      </c>
      <c r="E213" s="113" t="s">
        <v>50</v>
      </c>
      <c r="F213" s="114" t="s">
        <v>51</v>
      </c>
      <c r="G213" s="111" t="s">
        <v>52</v>
      </c>
      <c r="H213" s="110">
        <v>0</v>
      </c>
      <c r="J213" s="172">
        <v>0</v>
      </c>
      <c r="K213" s="173">
        <v>0</v>
      </c>
      <c r="L213" s="63" t="s">
        <v>36</v>
      </c>
    </row>
    <row r="214" spans="2:15" ht="12.75" x14ac:dyDescent="0.2">
      <c r="B214" s="19">
        <v>41913</v>
      </c>
      <c r="C214" s="67">
        <v>0</v>
      </c>
      <c r="D214" s="112">
        <v>0</v>
      </c>
      <c r="E214" s="113" t="s">
        <v>50</v>
      </c>
      <c r="F214" s="114" t="s">
        <v>51</v>
      </c>
      <c r="G214" s="111" t="s">
        <v>52</v>
      </c>
      <c r="H214" s="110">
        <v>0</v>
      </c>
      <c r="J214" s="172">
        <v>0</v>
      </c>
      <c r="K214" s="173">
        <v>0</v>
      </c>
      <c r="L214" s="63" t="s">
        <v>36</v>
      </c>
    </row>
    <row r="215" spans="2:15" ht="12.75" x14ac:dyDescent="0.2">
      <c r="B215" s="19">
        <v>41944</v>
      </c>
      <c r="C215" s="67">
        <v>0</v>
      </c>
      <c r="D215" s="112">
        <v>0</v>
      </c>
      <c r="E215" s="113">
        <v>0.3</v>
      </c>
      <c r="F215" s="114">
        <v>0.3</v>
      </c>
      <c r="G215" s="111">
        <v>230831</v>
      </c>
      <c r="H215" s="110">
        <f>+G215/F215/1000</f>
        <v>769.43666666666672</v>
      </c>
      <c r="J215" s="172">
        <v>0</v>
      </c>
      <c r="K215" s="173">
        <v>0</v>
      </c>
      <c r="L215" s="63" t="s">
        <v>36</v>
      </c>
    </row>
    <row r="216" spans="2:15" ht="13.5" thickBot="1" x14ac:dyDescent="0.25">
      <c r="B216" s="19">
        <v>41974</v>
      </c>
      <c r="C216" s="67">
        <v>0</v>
      </c>
      <c r="D216" s="112">
        <v>0</v>
      </c>
      <c r="E216" s="113">
        <v>0.20007936507936508</v>
      </c>
      <c r="F216" s="114">
        <v>0.20007936507936508</v>
      </c>
      <c r="G216" s="111">
        <v>153887.12</v>
      </c>
      <c r="H216" s="110">
        <f>+G216/F216/1000</f>
        <v>769.13038952796512</v>
      </c>
      <c r="J216" s="172">
        <v>0</v>
      </c>
      <c r="K216" s="173">
        <v>0</v>
      </c>
      <c r="L216" s="63" t="s">
        <v>36</v>
      </c>
    </row>
    <row r="217" spans="2:15" ht="13.5" thickBot="1" x14ac:dyDescent="0.25">
      <c r="B217" s="56" t="s">
        <v>54</v>
      </c>
      <c r="C217" s="115">
        <f>SUM(C205:C216)</f>
        <v>0</v>
      </c>
      <c r="D217" s="116">
        <f>SUM(D205:D216)</f>
        <v>0</v>
      </c>
      <c r="E217" s="117">
        <f>SUM(E205:E216)</f>
        <v>6.7500793650793653</v>
      </c>
      <c r="F217" s="118">
        <f>SUM(C217:E217)</f>
        <v>6.7500793650793653</v>
      </c>
      <c r="G217" s="119">
        <f>SUM(G205:G216)</f>
        <v>5223662.12</v>
      </c>
      <c r="H217" s="120">
        <f>+G217/F217/1000</f>
        <v>773.86677066701145</v>
      </c>
      <c r="J217" s="68">
        <f>SUM(J205:J216)</f>
        <v>28.065854999999999</v>
      </c>
      <c r="K217" s="64">
        <f>SUM(K205:K216)</f>
        <v>3296857.54</v>
      </c>
      <c r="L217" s="66" t="s">
        <v>36</v>
      </c>
    </row>
    <row r="218" spans="2:15" ht="12.75" x14ac:dyDescent="0.2">
      <c r="B218" s="19">
        <v>42005</v>
      </c>
      <c r="C218" s="67">
        <v>0</v>
      </c>
      <c r="D218" s="112">
        <v>0</v>
      </c>
      <c r="E218" s="113">
        <v>0</v>
      </c>
      <c r="F218" s="114">
        <v>0</v>
      </c>
      <c r="G218" s="111">
        <v>0</v>
      </c>
      <c r="H218" s="110">
        <v>0</v>
      </c>
      <c r="J218" s="172">
        <v>0</v>
      </c>
      <c r="K218" s="173">
        <v>0</v>
      </c>
      <c r="L218" s="63" t="s">
        <v>36</v>
      </c>
      <c r="M218" s="199" t="s">
        <v>55</v>
      </c>
      <c r="N218" s="200"/>
      <c r="O218" s="201"/>
    </row>
    <row r="219" spans="2:15" ht="12.75" x14ac:dyDescent="0.2">
      <c r="B219" s="19">
        <v>42036</v>
      </c>
      <c r="C219" s="67">
        <v>0</v>
      </c>
      <c r="D219" s="112">
        <v>0</v>
      </c>
      <c r="E219" s="113">
        <v>0.29511706349206346</v>
      </c>
      <c r="F219" s="114">
        <v>0.29511706349206346</v>
      </c>
      <c r="G219" s="111">
        <v>224413.97</v>
      </c>
      <c r="H219" s="110">
        <v>760.42356665030707</v>
      </c>
      <c r="J219" s="172">
        <v>0</v>
      </c>
      <c r="K219" s="173">
        <v>0</v>
      </c>
      <c r="L219" s="63" t="s">
        <v>36</v>
      </c>
      <c r="M219" s="49"/>
      <c r="N219" s="85"/>
      <c r="O219" s="51"/>
    </row>
    <row r="220" spans="2:15" ht="12.75" x14ac:dyDescent="0.2">
      <c r="B220" s="19">
        <v>42064</v>
      </c>
      <c r="C220" s="67">
        <v>0</v>
      </c>
      <c r="D220" s="112">
        <v>0</v>
      </c>
      <c r="E220" s="113">
        <v>0.20007936507936508</v>
      </c>
      <c r="F220" s="114">
        <v>0.20007936507936508</v>
      </c>
      <c r="G220" s="111">
        <v>148477.59</v>
      </c>
      <c r="H220" s="110">
        <v>742.09346846489495</v>
      </c>
      <c r="J220" s="172">
        <v>0</v>
      </c>
      <c r="K220" s="173">
        <v>0</v>
      </c>
      <c r="L220" s="63" t="s">
        <v>36</v>
      </c>
      <c r="M220" s="49"/>
      <c r="N220" s="50"/>
      <c r="O220" s="51"/>
    </row>
    <row r="221" spans="2:15" ht="12.75" x14ac:dyDescent="0.2">
      <c r="B221" s="19">
        <v>42095</v>
      </c>
      <c r="C221" s="67">
        <v>0</v>
      </c>
      <c r="D221" s="112">
        <v>0</v>
      </c>
      <c r="E221" s="113">
        <v>0.30011904761904762</v>
      </c>
      <c r="F221" s="114">
        <v>0.30011904761904762</v>
      </c>
      <c r="G221" s="111">
        <v>217177.17</v>
      </c>
      <c r="H221" s="110">
        <v>723.63674256247532</v>
      </c>
      <c r="J221" s="172">
        <v>0</v>
      </c>
      <c r="K221" s="173">
        <v>0</v>
      </c>
      <c r="L221" s="63" t="s">
        <v>36</v>
      </c>
      <c r="M221" s="49"/>
      <c r="N221" s="50"/>
      <c r="O221" s="51"/>
    </row>
    <row r="222" spans="2:15" ht="12.75" x14ac:dyDescent="0.2">
      <c r="B222" s="19">
        <v>42125</v>
      </c>
      <c r="C222" s="67">
        <v>0</v>
      </c>
      <c r="D222" s="112">
        <v>0</v>
      </c>
      <c r="E222" s="113">
        <v>0</v>
      </c>
      <c r="F222" s="114">
        <v>0</v>
      </c>
      <c r="G222" s="111">
        <v>0</v>
      </c>
      <c r="H222" s="110">
        <v>0</v>
      </c>
      <c r="J222" s="172">
        <v>0</v>
      </c>
      <c r="K222" s="173">
        <v>0</v>
      </c>
      <c r="L222" s="63" t="s">
        <v>36</v>
      </c>
      <c r="M222" s="49"/>
      <c r="N222" s="50"/>
      <c r="O222" s="51"/>
    </row>
    <row r="223" spans="2:15" ht="12.75" x14ac:dyDescent="0.2">
      <c r="B223" s="19">
        <v>42156</v>
      </c>
      <c r="C223" s="67">
        <v>0</v>
      </c>
      <c r="D223" s="112">
        <v>0</v>
      </c>
      <c r="E223" s="113">
        <v>0.75029761904761905</v>
      </c>
      <c r="F223" s="114">
        <v>0.75029761904761905</v>
      </c>
      <c r="G223" s="111">
        <v>542633.53</v>
      </c>
      <c r="H223" s="110">
        <v>723.22437953193185</v>
      </c>
      <c r="J223" s="172">
        <v>0</v>
      </c>
      <c r="K223" s="173">
        <v>0</v>
      </c>
      <c r="L223" s="63" t="s">
        <v>36</v>
      </c>
      <c r="M223" s="49"/>
      <c r="N223" s="50"/>
      <c r="O223" s="51"/>
    </row>
    <row r="224" spans="2:15" ht="12.75" x14ac:dyDescent="0.2">
      <c r="B224" s="19">
        <v>42186</v>
      </c>
      <c r="C224" s="67">
        <v>0</v>
      </c>
      <c r="D224" s="112">
        <v>0</v>
      </c>
      <c r="E224" s="113">
        <v>0</v>
      </c>
      <c r="F224" s="114">
        <v>0</v>
      </c>
      <c r="G224" s="111">
        <v>0</v>
      </c>
      <c r="H224" s="110">
        <v>0</v>
      </c>
      <c r="J224" s="172">
        <v>0</v>
      </c>
      <c r="K224" s="173">
        <v>0</v>
      </c>
      <c r="L224" s="63" t="s">
        <v>36</v>
      </c>
      <c r="M224" s="49"/>
      <c r="N224" s="50"/>
      <c r="O224" s="51"/>
    </row>
    <row r="225" spans="2:15" ht="13.5" thickBot="1" x14ac:dyDescent="0.25">
      <c r="B225" s="19">
        <v>42217</v>
      </c>
      <c r="C225" s="67">
        <v>0</v>
      </c>
      <c r="D225" s="112">
        <v>0</v>
      </c>
      <c r="E225" s="113">
        <v>0.70027777777777778</v>
      </c>
      <c r="F225" s="114">
        <v>0.70027777777777778</v>
      </c>
      <c r="G225" s="111">
        <v>506231.22</v>
      </c>
      <c r="H225" s="110">
        <v>722.90059182863934</v>
      </c>
      <c r="J225" s="172">
        <v>0</v>
      </c>
      <c r="K225" s="173">
        <v>0</v>
      </c>
      <c r="L225" s="63" t="s">
        <v>36</v>
      </c>
      <c r="M225" s="52"/>
      <c r="N225" s="53"/>
      <c r="O225" s="54"/>
    </row>
    <row r="226" spans="2:15" ht="12.75" x14ac:dyDescent="0.2">
      <c r="B226" s="19">
        <v>42248</v>
      </c>
      <c r="C226" s="67">
        <v>0</v>
      </c>
      <c r="D226" s="112">
        <v>0</v>
      </c>
      <c r="E226" s="113">
        <v>0</v>
      </c>
      <c r="F226" s="114">
        <v>0</v>
      </c>
      <c r="G226" s="111">
        <v>0</v>
      </c>
      <c r="H226" s="110">
        <v>0</v>
      </c>
      <c r="J226" s="172">
        <v>0</v>
      </c>
      <c r="K226" s="173">
        <v>0</v>
      </c>
      <c r="L226" s="63" t="s">
        <v>36</v>
      </c>
    </row>
    <row r="227" spans="2:15" ht="12.75" x14ac:dyDescent="0.2">
      <c r="B227" s="19">
        <v>42278</v>
      </c>
      <c r="C227" s="67">
        <v>0</v>
      </c>
      <c r="D227" s="112">
        <v>0</v>
      </c>
      <c r="E227" s="113">
        <v>0</v>
      </c>
      <c r="F227" s="114">
        <v>0</v>
      </c>
      <c r="G227" s="111">
        <v>0</v>
      </c>
      <c r="H227" s="110">
        <v>0</v>
      </c>
      <c r="J227" s="172">
        <v>0</v>
      </c>
      <c r="K227" s="173">
        <v>0</v>
      </c>
      <c r="L227" s="63" t="s">
        <v>36</v>
      </c>
    </row>
    <row r="228" spans="2:15" ht="12.75" x14ac:dyDescent="0.2">
      <c r="B228" s="19">
        <v>42309</v>
      </c>
      <c r="C228" s="67">
        <v>0</v>
      </c>
      <c r="D228" s="112">
        <v>0</v>
      </c>
      <c r="E228" s="113">
        <v>0</v>
      </c>
      <c r="F228" s="114">
        <v>0</v>
      </c>
      <c r="G228" s="111">
        <v>0</v>
      </c>
      <c r="H228" s="110">
        <v>0</v>
      </c>
      <c r="J228" s="172">
        <v>0</v>
      </c>
      <c r="K228" s="173">
        <v>0</v>
      </c>
      <c r="L228" s="63">
        <v>0</v>
      </c>
    </row>
    <row r="229" spans="2:15" ht="13.5" thickBot="1" x14ac:dyDescent="0.25">
      <c r="B229" s="19">
        <v>42339</v>
      </c>
      <c r="C229" s="67">
        <v>0</v>
      </c>
      <c r="D229" s="112">
        <v>0</v>
      </c>
      <c r="E229" s="113">
        <v>0</v>
      </c>
      <c r="F229" s="114">
        <v>0</v>
      </c>
      <c r="G229" s="111">
        <v>0</v>
      </c>
      <c r="H229" s="110">
        <v>0</v>
      </c>
      <c r="J229" s="172">
        <v>0</v>
      </c>
      <c r="K229" s="173">
        <v>0</v>
      </c>
      <c r="L229" s="63">
        <v>0</v>
      </c>
    </row>
    <row r="230" spans="2:15" ht="13.5" thickBot="1" x14ac:dyDescent="0.25">
      <c r="B230" s="56" t="s">
        <v>56</v>
      </c>
      <c r="C230" s="115">
        <f>SUM(C218:C229)</f>
        <v>0</v>
      </c>
      <c r="D230" s="116">
        <f>SUM(D218:D229)</f>
        <v>0</v>
      </c>
      <c r="E230" s="117">
        <f>SUM(E218:E229)</f>
        <v>2.2458908730158731</v>
      </c>
      <c r="F230" s="118">
        <f>SUM(C230:E230)</f>
        <v>2.2458908730158731</v>
      </c>
      <c r="G230" s="119">
        <f>SUM(G218:G229)</f>
        <v>1638933.48</v>
      </c>
      <c r="H230" s="120">
        <f>+G230/F230/1000</f>
        <v>729.74760247329993</v>
      </c>
      <c r="J230" s="68">
        <f>SUM(J218:J229)</f>
        <v>0</v>
      </c>
      <c r="K230" s="64">
        <f>SUM(K218:K229)</f>
        <v>0</v>
      </c>
      <c r="L230" s="66" t="s">
        <v>36</v>
      </c>
    </row>
    <row r="231" spans="2:15" ht="12.75" x14ac:dyDescent="0.2">
      <c r="B231" s="19">
        <v>42370</v>
      </c>
      <c r="C231" s="67">
        <v>0</v>
      </c>
      <c r="D231" s="112">
        <v>0</v>
      </c>
      <c r="E231" s="113">
        <v>0</v>
      </c>
      <c r="F231" s="114">
        <v>0</v>
      </c>
      <c r="G231" s="111">
        <v>0</v>
      </c>
      <c r="H231" s="110">
        <v>0</v>
      </c>
      <c r="J231" s="172">
        <v>0</v>
      </c>
      <c r="K231" s="173">
        <v>0</v>
      </c>
      <c r="L231" s="63">
        <v>0</v>
      </c>
    </row>
    <row r="232" spans="2:15" ht="12.75" x14ac:dyDescent="0.2">
      <c r="B232" s="19">
        <v>42401</v>
      </c>
      <c r="C232" s="67">
        <v>0</v>
      </c>
      <c r="D232" s="112">
        <v>0</v>
      </c>
      <c r="E232" s="113">
        <v>0</v>
      </c>
      <c r="F232" s="114">
        <v>0</v>
      </c>
      <c r="G232" s="111">
        <v>0</v>
      </c>
      <c r="H232" s="110">
        <v>0</v>
      </c>
      <c r="J232" s="172">
        <v>0</v>
      </c>
      <c r="K232" s="173">
        <v>0</v>
      </c>
      <c r="L232" s="63">
        <v>0</v>
      </c>
    </row>
    <row r="233" spans="2:15" ht="12.75" x14ac:dyDescent="0.2">
      <c r="B233" s="19">
        <v>42430</v>
      </c>
      <c r="C233" s="67">
        <v>0</v>
      </c>
      <c r="D233" s="112">
        <v>0</v>
      </c>
      <c r="E233" s="113">
        <v>0</v>
      </c>
      <c r="F233" s="114">
        <v>0</v>
      </c>
      <c r="G233" s="111">
        <v>0</v>
      </c>
      <c r="H233" s="110">
        <v>0</v>
      </c>
      <c r="J233" s="172">
        <v>0</v>
      </c>
      <c r="K233" s="173">
        <v>0</v>
      </c>
      <c r="L233" s="63">
        <v>0</v>
      </c>
    </row>
    <row r="234" spans="2:15" ht="12.75" x14ac:dyDescent="0.2">
      <c r="B234" s="19">
        <v>42461</v>
      </c>
      <c r="C234" s="67">
        <v>0</v>
      </c>
      <c r="D234" s="112">
        <v>0</v>
      </c>
      <c r="E234" s="113">
        <v>0</v>
      </c>
      <c r="F234" s="114">
        <v>0</v>
      </c>
      <c r="G234" s="111">
        <v>0</v>
      </c>
      <c r="H234" s="110">
        <v>0</v>
      </c>
      <c r="J234" s="172">
        <v>0</v>
      </c>
      <c r="K234" s="173">
        <v>0</v>
      </c>
      <c r="L234" s="63">
        <v>0</v>
      </c>
    </row>
    <row r="235" spans="2:15" ht="12.75" x14ac:dyDescent="0.2">
      <c r="B235" s="19">
        <v>42491</v>
      </c>
      <c r="C235" s="67">
        <v>0</v>
      </c>
      <c r="D235" s="112">
        <v>0</v>
      </c>
      <c r="E235" s="113">
        <v>0</v>
      </c>
      <c r="F235" s="114">
        <v>0</v>
      </c>
      <c r="G235" s="111">
        <v>0</v>
      </c>
      <c r="H235" s="110">
        <v>0</v>
      </c>
      <c r="J235" s="172">
        <v>0</v>
      </c>
      <c r="K235" s="173">
        <v>0</v>
      </c>
      <c r="L235" s="63">
        <v>0</v>
      </c>
    </row>
    <row r="236" spans="2:15" ht="12.75" x14ac:dyDescent="0.2">
      <c r="B236" s="19">
        <v>42522</v>
      </c>
      <c r="C236" s="67">
        <v>0</v>
      </c>
      <c r="D236" s="112">
        <v>0</v>
      </c>
      <c r="E236" s="113">
        <v>0</v>
      </c>
      <c r="F236" s="114">
        <v>0</v>
      </c>
      <c r="G236" s="111">
        <v>0</v>
      </c>
      <c r="H236" s="110">
        <v>0</v>
      </c>
      <c r="J236" s="172">
        <v>0</v>
      </c>
      <c r="K236" s="173">
        <v>0</v>
      </c>
      <c r="L236" s="63">
        <v>0</v>
      </c>
    </row>
    <row r="237" spans="2:15" ht="12.75" x14ac:dyDescent="0.2">
      <c r="B237" s="19">
        <v>42552</v>
      </c>
      <c r="C237" s="67">
        <v>0</v>
      </c>
      <c r="D237" s="112">
        <v>0</v>
      </c>
      <c r="E237" s="113">
        <v>0</v>
      </c>
      <c r="F237" s="114">
        <v>0</v>
      </c>
      <c r="G237" s="111">
        <v>0</v>
      </c>
      <c r="H237" s="110">
        <v>0</v>
      </c>
      <c r="J237" s="172">
        <v>0</v>
      </c>
      <c r="K237" s="173">
        <v>0</v>
      </c>
      <c r="L237" s="63">
        <v>0</v>
      </c>
    </row>
    <row r="238" spans="2:15" ht="12.75" x14ac:dyDescent="0.2">
      <c r="B238" s="19">
        <v>42583</v>
      </c>
      <c r="C238" s="67">
        <v>0</v>
      </c>
      <c r="D238" s="112">
        <v>0</v>
      </c>
      <c r="E238" s="113">
        <v>0</v>
      </c>
      <c r="F238" s="114">
        <v>0</v>
      </c>
      <c r="G238" s="111">
        <v>0</v>
      </c>
      <c r="H238" s="110">
        <v>0</v>
      </c>
      <c r="J238" s="172">
        <v>0</v>
      </c>
      <c r="K238" s="173">
        <v>0</v>
      </c>
      <c r="L238" s="63">
        <v>0</v>
      </c>
    </row>
    <row r="239" spans="2:15" ht="12.75" x14ac:dyDescent="0.2">
      <c r="B239" s="19">
        <v>42614</v>
      </c>
      <c r="C239" s="67">
        <v>0</v>
      </c>
      <c r="D239" s="112">
        <v>0</v>
      </c>
      <c r="E239" s="113">
        <v>0</v>
      </c>
      <c r="F239" s="114">
        <v>0</v>
      </c>
      <c r="G239" s="111">
        <v>0</v>
      </c>
      <c r="H239" s="110">
        <v>0</v>
      </c>
      <c r="J239" s="172">
        <v>0</v>
      </c>
      <c r="K239" s="173">
        <v>0</v>
      </c>
      <c r="L239" s="63">
        <v>0</v>
      </c>
    </row>
    <row r="240" spans="2:15" ht="12.75" x14ac:dyDescent="0.2">
      <c r="B240" s="19">
        <v>42644</v>
      </c>
      <c r="C240" s="67">
        <v>0</v>
      </c>
      <c r="D240" s="112">
        <v>0</v>
      </c>
      <c r="E240" s="113">
        <v>0</v>
      </c>
      <c r="F240" s="114">
        <v>0</v>
      </c>
      <c r="G240" s="111">
        <v>0</v>
      </c>
      <c r="H240" s="110">
        <v>0</v>
      </c>
      <c r="J240" s="172">
        <v>0</v>
      </c>
      <c r="K240" s="173">
        <v>0</v>
      </c>
      <c r="L240" s="63">
        <v>0</v>
      </c>
    </row>
    <row r="241" spans="2:12" ht="12.75" x14ac:dyDescent="0.2">
      <c r="B241" s="19">
        <v>42675</v>
      </c>
      <c r="C241" s="67">
        <v>0</v>
      </c>
      <c r="D241" s="112">
        <v>0</v>
      </c>
      <c r="E241" s="113">
        <v>0</v>
      </c>
      <c r="F241" s="114">
        <v>0</v>
      </c>
      <c r="G241" s="111">
        <v>0</v>
      </c>
      <c r="H241" s="110">
        <v>0</v>
      </c>
      <c r="J241" s="172">
        <v>0</v>
      </c>
      <c r="K241" s="173">
        <v>0</v>
      </c>
      <c r="L241" s="63">
        <v>0</v>
      </c>
    </row>
    <row r="242" spans="2:12" ht="13.5" thickBot="1" x14ac:dyDescent="0.25">
      <c r="B242" s="19">
        <v>42705</v>
      </c>
      <c r="C242" s="67">
        <v>0</v>
      </c>
      <c r="D242" s="112">
        <v>0</v>
      </c>
      <c r="E242" s="113">
        <v>0</v>
      </c>
      <c r="F242" s="114">
        <v>0</v>
      </c>
      <c r="G242" s="111">
        <v>0</v>
      </c>
      <c r="H242" s="110">
        <v>0</v>
      </c>
      <c r="J242" s="172">
        <v>0</v>
      </c>
      <c r="K242" s="173">
        <v>0</v>
      </c>
      <c r="L242" s="63">
        <v>0</v>
      </c>
    </row>
    <row r="243" spans="2:12" ht="13.5" thickBot="1" x14ac:dyDescent="0.25">
      <c r="B243" s="56" t="s">
        <v>57</v>
      </c>
      <c r="C243" s="115">
        <f>SUM(C231:C242)</f>
        <v>0</v>
      </c>
      <c r="D243" s="116">
        <f>SUM(D231:D242)</f>
        <v>0</v>
      </c>
      <c r="E243" s="117">
        <f>SUM(E231:E242)</f>
        <v>0</v>
      </c>
      <c r="F243" s="118">
        <f>SUM(C243:E243)</f>
        <v>0</v>
      </c>
      <c r="G243" s="119">
        <f>SUM(G231:G242)</f>
        <v>0</v>
      </c>
      <c r="H243" s="120">
        <f>IFERROR(+G243/F243/1000,)</f>
        <v>0</v>
      </c>
      <c r="J243" s="68">
        <f>SUM(J231:J242)</f>
        <v>0</v>
      </c>
      <c r="K243" s="64">
        <f>SUM(K231:K242)</f>
        <v>0</v>
      </c>
      <c r="L243" s="66" t="s">
        <v>36</v>
      </c>
    </row>
    <row r="244" spans="2:12" ht="12.75" x14ac:dyDescent="0.2">
      <c r="B244" s="19">
        <v>42736</v>
      </c>
      <c r="C244" s="67">
        <v>0</v>
      </c>
      <c r="D244" s="112">
        <v>0</v>
      </c>
      <c r="E244" s="113">
        <v>0</v>
      </c>
      <c r="F244" s="114">
        <v>0</v>
      </c>
      <c r="G244" s="111">
        <v>0</v>
      </c>
      <c r="H244" s="110">
        <v>0</v>
      </c>
      <c r="J244" s="172">
        <v>0</v>
      </c>
      <c r="K244" s="173">
        <v>0</v>
      </c>
      <c r="L244" s="63">
        <v>0</v>
      </c>
    </row>
    <row r="245" spans="2:12" ht="12.75" x14ac:dyDescent="0.2">
      <c r="B245" s="19">
        <v>42767</v>
      </c>
      <c r="C245" s="67">
        <v>0</v>
      </c>
      <c r="D245" s="112">
        <v>0</v>
      </c>
      <c r="E245" s="113">
        <v>0</v>
      </c>
      <c r="F245" s="114">
        <v>0</v>
      </c>
      <c r="G245" s="111">
        <v>0</v>
      </c>
      <c r="H245" s="110">
        <v>0</v>
      </c>
      <c r="J245" s="172">
        <v>0</v>
      </c>
      <c r="K245" s="173">
        <v>0</v>
      </c>
      <c r="L245" s="63">
        <v>0</v>
      </c>
    </row>
    <row r="246" spans="2:12" ht="12.75" x14ac:dyDescent="0.2">
      <c r="B246" s="19">
        <v>42795</v>
      </c>
      <c r="C246" s="67">
        <v>0</v>
      </c>
      <c r="D246" s="112">
        <v>0</v>
      </c>
      <c r="E246" s="113">
        <v>0</v>
      </c>
      <c r="F246" s="114">
        <v>0</v>
      </c>
      <c r="G246" s="111">
        <v>0</v>
      </c>
      <c r="H246" s="110">
        <v>0</v>
      </c>
      <c r="J246" s="172">
        <v>0</v>
      </c>
      <c r="K246" s="173">
        <v>0</v>
      </c>
      <c r="L246" s="63">
        <v>0</v>
      </c>
    </row>
    <row r="247" spans="2:12" ht="12.75" x14ac:dyDescent="0.2">
      <c r="B247" s="19">
        <v>42826</v>
      </c>
      <c r="C247" s="67">
        <v>0</v>
      </c>
      <c r="D247" s="112">
        <v>0</v>
      </c>
      <c r="E247" s="113">
        <v>0</v>
      </c>
      <c r="F247" s="114">
        <v>0</v>
      </c>
      <c r="G247" s="111">
        <v>0</v>
      </c>
      <c r="H247" s="110">
        <v>0</v>
      </c>
      <c r="J247" s="172">
        <v>0</v>
      </c>
      <c r="K247" s="173">
        <v>0</v>
      </c>
      <c r="L247" s="63">
        <v>0</v>
      </c>
    </row>
    <row r="248" spans="2:12" ht="12.75" x14ac:dyDescent="0.2">
      <c r="B248" s="19">
        <v>42856</v>
      </c>
      <c r="C248" s="67">
        <v>0</v>
      </c>
      <c r="D248" s="112">
        <v>0</v>
      </c>
      <c r="E248" s="113">
        <v>0</v>
      </c>
      <c r="F248" s="114">
        <v>0</v>
      </c>
      <c r="G248" s="111">
        <v>0</v>
      </c>
      <c r="H248" s="110">
        <v>0</v>
      </c>
      <c r="J248" s="172">
        <v>0</v>
      </c>
      <c r="K248" s="173">
        <v>0</v>
      </c>
      <c r="L248" s="63">
        <v>0</v>
      </c>
    </row>
    <row r="249" spans="2:12" ht="12.75" x14ac:dyDescent="0.2">
      <c r="B249" s="19">
        <v>42887</v>
      </c>
      <c r="C249" s="67">
        <v>0</v>
      </c>
      <c r="D249" s="112">
        <v>0</v>
      </c>
      <c r="E249" s="113">
        <v>0</v>
      </c>
      <c r="F249" s="114">
        <v>0</v>
      </c>
      <c r="G249" s="111">
        <v>0</v>
      </c>
      <c r="H249" s="110">
        <v>0</v>
      </c>
      <c r="J249" s="172">
        <v>0</v>
      </c>
      <c r="K249" s="173">
        <v>0</v>
      </c>
      <c r="L249" s="63">
        <v>0</v>
      </c>
    </row>
    <row r="250" spans="2:12" ht="12.75" x14ac:dyDescent="0.2">
      <c r="B250" s="19">
        <v>42917</v>
      </c>
      <c r="C250" s="67">
        <v>0</v>
      </c>
      <c r="D250" s="112">
        <v>0</v>
      </c>
      <c r="E250" s="113">
        <v>0</v>
      </c>
      <c r="F250" s="114">
        <v>0</v>
      </c>
      <c r="G250" s="111">
        <v>0</v>
      </c>
      <c r="H250" s="110">
        <v>0</v>
      </c>
      <c r="J250" s="172">
        <v>0</v>
      </c>
      <c r="K250" s="173">
        <v>0</v>
      </c>
      <c r="L250" s="63">
        <v>0</v>
      </c>
    </row>
    <row r="251" spans="2:12" ht="12.75" x14ac:dyDescent="0.2">
      <c r="B251" s="19">
        <v>42948</v>
      </c>
      <c r="C251" s="67">
        <v>0</v>
      </c>
      <c r="D251" s="112">
        <v>0</v>
      </c>
      <c r="E251" s="113">
        <v>0</v>
      </c>
      <c r="F251" s="114">
        <v>0</v>
      </c>
      <c r="G251" s="111">
        <v>0</v>
      </c>
      <c r="H251" s="110">
        <v>0</v>
      </c>
      <c r="J251" s="172">
        <v>0</v>
      </c>
      <c r="K251" s="173">
        <v>0</v>
      </c>
      <c r="L251" s="63">
        <v>0</v>
      </c>
    </row>
    <row r="252" spans="2:12" ht="12.75" x14ac:dyDescent="0.2">
      <c r="B252" s="19">
        <v>42979</v>
      </c>
      <c r="C252" s="67">
        <v>0</v>
      </c>
      <c r="D252" s="112">
        <v>0</v>
      </c>
      <c r="E252" s="113">
        <v>0</v>
      </c>
      <c r="F252" s="114">
        <v>0</v>
      </c>
      <c r="G252" s="111">
        <v>0</v>
      </c>
      <c r="H252" s="110">
        <v>0</v>
      </c>
      <c r="J252" s="172">
        <v>0</v>
      </c>
      <c r="K252" s="173">
        <v>0</v>
      </c>
      <c r="L252" s="63">
        <v>0</v>
      </c>
    </row>
    <row r="253" spans="2:12" ht="12.75" x14ac:dyDescent="0.2">
      <c r="B253" s="19">
        <v>43009</v>
      </c>
      <c r="C253" s="67">
        <v>0</v>
      </c>
      <c r="D253" s="112">
        <v>0</v>
      </c>
      <c r="E253" s="113">
        <v>0</v>
      </c>
      <c r="F253" s="114">
        <v>0</v>
      </c>
      <c r="G253" s="111">
        <v>0</v>
      </c>
      <c r="H253" s="110">
        <v>0</v>
      </c>
      <c r="J253" s="172">
        <v>0</v>
      </c>
      <c r="K253" s="173">
        <v>0</v>
      </c>
      <c r="L253" s="63">
        <v>0</v>
      </c>
    </row>
    <row r="254" spans="2:12" ht="12.75" x14ac:dyDescent="0.2">
      <c r="B254" s="19">
        <v>43040</v>
      </c>
      <c r="C254" s="67">
        <v>0</v>
      </c>
      <c r="D254" s="112">
        <v>0</v>
      </c>
      <c r="E254" s="113">
        <v>0</v>
      </c>
      <c r="F254" s="114">
        <v>0</v>
      </c>
      <c r="G254" s="111">
        <v>0</v>
      </c>
      <c r="H254" s="110">
        <v>0</v>
      </c>
      <c r="J254" s="172">
        <v>0</v>
      </c>
      <c r="K254" s="173">
        <v>0</v>
      </c>
      <c r="L254" s="63">
        <v>0</v>
      </c>
    </row>
    <row r="255" spans="2:12" ht="13.5" thickBot="1" x14ac:dyDescent="0.25">
      <c r="B255" s="19">
        <v>43070</v>
      </c>
      <c r="C255" s="67">
        <v>0</v>
      </c>
      <c r="D255" s="112">
        <v>0</v>
      </c>
      <c r="E255" s="113">
        <v>0</v>
      </c>
      <c r="F255" s="114">
        <v>0</v>
      </c>
      <c r="G255" s="111">
        <v>0</v>
      </c>
      <c r="H255" s="110">
        <v>0</v>
      </c>
      <c r="J255" s="172">
        <v>0</v>
      </c>
      <c r="K255" s="173">
        <v>0</v>
      </c>
      <c r="L255" s="63">
        <v>0</v>
      </c>
    </row>
    <row r="256" spans="2:12" ht="13.5" thickBot="1" x14ac:dyDescent="0.25">
      <c r="B256" s="56" t="s">
        <v>58</v>
      </c>
      <c r="C256" s="115"/>
      <c r="D256" s="116"/>
      <c r="E256" s="117"/>
      <c r="F256" s="118"/>
      <c r="G256" s="119"/>
      <c r="H256" s="120"/>
      <c r="J256" s="68"/>
      <c r="K256" s="64"/>
      <c r="L256" s="66"/>
    </row>
    <row r="257" spans="2:12" ht="12.75" x14ac:dyDescent="0.2">
      <c r="B257" s="19">
        <v>43101</v>
      </c>
      <c r="C257" s="67">
        <v>8.5033730158730165</v>
      </c>
      <c r="D257" s="112">
        <v>0</v>
      </c>
      <c r="E257" s="113">
        <v>0</v>
      </c>
      <c r="F257" s="114">
        <v>8.5033730158730165</v>
      </c>
      <c r="G257" s="111">
        <v>2144246.4</v>
      </c>
      <c r="H257" s="110">
        <f t="shared" ref="H257:H268" si="29">IFERROR(+G257/F257/1000,0)</f>
        <v>252.16421718739059</v>
      </c>
      <c r="J257" s="172">
        <v>40.015873015873019</v>
      </c>
      <c r="K257" s="173">
        <v>5173258.8</v>
      </c>
      <c r="L257" s="63">
        <f t="shared" ref="L257:L268" si="30">IFERROR(K257/J257/1000,"-")</f>
        <v>129.28016834589448</v>
      </c>
    </row>
    <row r="258" spans="2:12" ht="12.75" x14ac:dyDescent="0.2">
      <c r="B258" s="19">
        <v>43132</v>
      </c>
      <c r="C258" s="67">
        <v>0</v>
      </c>
      <c r="D258" s="112">
        <v>0</v>
      </c>
      <c r="E258" s="113">
        <v>0</v>
      </c>
      <c r="F258" s="114">
        <v>0</v>
      </c>
      <c r="G258" s="111">
        <v>0</v>
      </c>
      <c r="H258" s="110">
        <f t="shared" si="29"/>
        <v>0</v>
      </c>
      <c r="J258" s="172">
        <v>20.00793650793651</v>
      </c>
      <c r="K258" s="173">
        <v>2586629.4</v>
      </c>
      <c r="L258" s="63">
        <f t="shared" si="30"/>
        <v>129.28016834589448</v>
      </c>
    </row>
    <row r="259" spans="2:12" ht="12.75" x14ac:dyDescent="0.2">
      <c r="B259" s="19">
        <v>43160</v>
      </c>
      <c r="C259" s="67">
        <v>6.5025793650793648</v>
      </c>
      <c r="D259" s="112">
        <v>0</v>
      </c>
      <c r="E259" s="113">
        <v>0</v>
      </c>
      <c r="F259" s="114">
        <v>6.5025793650793648</v>
      </c>
      <c r="G259" s="111">
        <v>1639717.84</v>
      </c>
      <c r="H259" s="110">
        <f t="shared" si="29"/>
        <v>252.16421791108539</v>
      </c>
      <c r="J259" s="172">
        <v>32.012698412698413</v>
      </c>
      <c r="K259" s="173">
        <v>4138607.04</v>
      </c>
      <c r="L259" s="63">
        <f t="shared" si="30"/>
        <v>129.28016834589448</v>
      </c>
    </row>
    <row r="260" spans="2:12" ht="12.75" x14ac:dyDescent="0.2">
      <c r="B260" s="19">
        <v>43191</v>
      </c>
      <c r="C260" s="67">
        <v>0</v>
      </c>
      <c r="D260" s="112">
        <v>0</v>
      </c>
      <c r="E260" s="113">
        <v>0</v>
      </c>
      <c r="F260" s="114">
        <v>0</v>
      </c>
      <c r="G260" s="111">
        <v>0</v>
      </c>
      <c r="H260" s="110">
        <f t="shared" si="29"/>
        <v>0</v>
      </c>
      <c r="J260" s="172">
        <v>30.011904761904763</v>
      </c>
      <c r="K260" s="173">
        <v>3879944.1</v>
      </c>
      <c r="L260" s="63">
        <f t="shared" si="30"/>
        <v>129.28016834589448</v>
      </c>
    </row>
    <row r="261" spans="2:12" ht="12.75" x14ac:dyDescent="0.2">
      <c r="B261" s="19">
        <v>43221</v>
      </c>
      <c r="C261" s="67">
        <v>6.0023809523809524</v>
      </c>
      <c r="D261" s="112">
        <v>0</v>
      </c>
      <c r="E261" s="113">
        <v>0</v>
      </c>
      <c r="F261" s="114">
        <v>6.0023809523809524</v>
      </c>
      <c r="G261" s="111">
        <v>1513585.69</v>
      </c>
      <c r="H261" s="110">
        <f t="shared" si="29"/>
        <v>252.16421650138832</v>
      </c>
      <c r="J261" s="172">
        <v>18.007142857142856</v>
      </c>
      <c r="K261" s="173">
        <v>2327966.46</v>
      </c>
      <c r="L261" s="63">
        <f t="shared" si="30"/>
        <v>129.28016834589448</v>
      </c>
    </row>
    <row r="262" spans="2:12" ht="12.75" x14ac:dyDescent="0.2">
      <c r="B262" s="19">
        <v>43252</v>
      </c>
      <c r="C262" s="67">
        <v>0</v>
      </c>
      <c r="D262" s="112">
        <v>0</v>
      </c>
      <c r="E262" s="113">
        <v>0</v>
      </c>
      <c r="F262" s="114">
        <v>0</v>
      </c>
      <c r="G262" s="111">
        <v>0</v>
      </c>
      <c r="H262" s="110">
        <f t="shared" si="29"/>
        <v>0</v>
      </c>
      <c r="J262" s="172">
        <v>18.007142857142856</v>
      </c>
      <c r="K262" s="173">
        <v>2327966.46</v>
      </c>
      <c r="L262" s="63">
        <f t="shared" si="30"/>
        <v>129.28016834589448</v>
      </c>
    </row>
    <row r="263" spans="2:12" ht="12.75" x14ac:dyDescent="0.2">
      <c r="B263" s="19">
        <v>43282</v>
      </c>
      <c r="C263" s="67">
        <v>0</v>
      </c>
      <c r="D263" s="112">
        <v>0</v>
      </c>
      <c r="E263" s="113">
        <v>0</v>
      </c>
      <c r="F263" s="114">
        <v>0</v>
      </c>
      <c r="G263" s="111">
        <v>0</v>
      </c>
      <c r="H263" s="110">
        <f t="shared" si="29"/>
        <v>0</v>
      </c>
      <c r="J263" s="172">
        <v>18.007142857142856</v>
      </c>
      <c r="K263" s="173">
        <v>2327966.46</v>
      </c>
      <c r="L263" s="63">
        <f t="shared" si="30"/>
        <v>129.28016834589448</v>
      </c>
    </row>
    <row r="264" spans="2:12" ht="12.75" x14ac:dyDescent="0.2">
      <c r="B264" s="19">
        <v>43313</v>
      </c>
      <c r="C264" s="67">
        <v>0</v>
      </c>
      <c r="D264" s="112">
        <v>0</v>
      </c>
      <c r="E264" s="113">
        <v>0</v>
      </c>
      <c r="F264" s="114">
        <v>0</v>
      </c>
      <c r="G264" s="111">
        <v>0</v>
      </c>
      <c r="H264" s="110">
        <f t="shared" si="29"/>
        <v>0</v>
      </c>
      <c r="J264" s="172">
        <v>17.784391534391535</v>
      </c>
      <c r="K264" s="173">
        <v>1939972.05</v>
      </c>
      <c r="L264" s="63">
        <f t="shared" si="30"/>
        <v>109.0828463964299</v>
      </c>
    </row>
    <row r="265" spans="2:12" ht="12.75" x14ac:dyDescent="0.2">
      <c r="B265" s="19">
        <v>43344</v>
      </c>
      <c r="C265" s="67">
        <v>0</v>
      </c>
      <c r="D265" s="112">
        <v>0</v>
      </c>
      <c r="E265" s="113">
        <v>0</v>
      </c>
      <c r="F265" s="114">
        <v>0</v>
      </c>
      <c r="G265" s="111">
        <v>0</v>
      </c>
      <c r="H265" s="110">
        <f t="shared" si="29"/>
        <v>0</v>
      </c>
      <c r="J265" s="172">
        <v>61.144253968253963</v>
      </c>
      <c r="K265" s="173">
        <v>9240452.6999999993</v>
      </c>
      <c r="L265" s="63">
        <f t="shared" si="30"/>
        <v>151.1254467966464</v>
      </c>
    </row>
    <row r="266" spans="2:12" ht="12.75" x14ac:dyDescent="0.2">
      <c r="B266" s="19">
        <v>43374</v>
      </c>
      <c r="C266" s="67">
        <v>0</v>
      </c>
      <c r="D266" s="112">
        <v>45.518055555555556</v>
      </c>
      <c r="E266" s="113">
        <v>0</v>
      </c>
      <c r="F266" s="114">
        <v>45.518055555555556</v>
      </c>
      <c r="G266" s="111">
        <v>9722157.6099999994</v>
      </c>
      <c r="H266" s="110">
        <f t="shared" si="29"/>
        <v>213.58903607237664</v>
      </c>
      <c r="J266" s="172">
        <v>84.893674603174603</v>
      </c>
      <c r="K266" s="173">
        <v>13725020.690000001</v>
      </c>
      <c r="L266" s="63">
        <f t="shared" si="30"/>
        <v>161.6730663875251</v>
      </c>
    </row>
    <row r="267" spans="2:12" ht="12.75" x14ac:dyDescent="0.2">
      <c r="B267" s="19">
        <v>43405</v>
      </c>
      <c r="C267" s="67">
        <v>0</v>
      </c>
      <c r="D267" s="112">
        <v>78.030952380952385</v>
      </c>
      <c r="E267" s="113">
        <v>19.007539682539683</v>
      </c>
      <c r="F267" s="114">
        <v>97.038492063492072</v>
      </c>
      <c r="G267" s="111">
        <v>19865993.690000001</v>
      </c>
      <c r="H267" s="110">
        <f t="shared" si="29"/>
        <v>204.72281944572802</v>
      </c>
      <c r="J267" s="172">
        <v>83.733214285714283</v>
      </c>
      <c r="K267" s="173">
        <v>13929383.640000001</v>
      </c>
      <c r="L267" s="63">
        <f t="shared" si="30"/>
        <v>166.35434049468338</v>
      </c>
    </row>
    <row r="268" spans="2:12" ht="13.5" thickBot="1" x14ac:dyDescent="0.25">
      <c r="B268" s="19">
        <v>43435</v>
      </c>
      <c r="C268" s="67">
        <v>0</v>
      </c>
      <c r="D268" s="112">
        <v>110.39378968253969</v>
      </c>
      <c r="E268" s="113">
        <v>16.006349206349206</v>
      </c>
      <c r="F268" s="114">
        <v>126.4001388888889</v>
      </c>
      <c r="G268" s="111">
        <v>24065414.34</v>
      </c>
      <c r="H268" s="110">
        <f t="shared" si="29"/>
        <v>190.39072703198943</v>
      </c>
      <c r="J268" s="172">
        <v>83.733214285714283</v>
      </c>
      <c r="K268" s="173">
        <v>13855448.300000001</v>
      </c>
      <c r="L268" s="63">
        <f t="shared" si="30"/>
        <v>165.47135349089157</v>
      </c>
    </row>
    <row r="269" spans="2:12" ht="13.5" thickBot="1" x14ac:dyDescent="0.25">
      <c r="B269" s="56" t="s">
        <v>59</v>
      </c>
      <c r="C269" s="115">
        <f>SUM(C257:C268)</f>
        <v>21.008333333333333</v>
      </c>
      <c r="D269" s="116">
        <f t="shared" ref="D269:E269" si="31">SUM(D257:D268)</f>
        <v>233.94279761904761</v>
      </c>
      <c r="E269" s="117">
        <f t="shared" si="31"/>
        <v>35.013888888888886</v>
      </c>
      <c r="F269" s="118">
        <f>SUM(C269:E269)</f>
        <v>289.96501984126985</v>
      </c>
      <c r="G269" s="119">
        <f t="shared" ref="G269" si="32">SUM(G257:G268)</f>
        <v>58951115.570000008</v>
      </c>
      <c r="H269" s="120">
        <f t="shared" ref="H269" si="33">G269/F269/1000</f>
        <v>203.30423166998045</v>
      </c>
      <c r="J269" s="68">
        <f>SUM(J257:J268)</f>
        <v>507.35858994708997</v>
      </c>
      <c r="K269" s="64">
        <f t="shared" ref="K269" si="34">SUM(K257:K268)</f>
        <v>75452616.099999994</v>
      </c>
      <c r="L269" s="66">
        <f>K269/J269/1000</f>
        <v>148.71654406771469</v>
      </c>
    </row>
    <row r="270" spans="2:12" ht="12.75" x14ac:dyDescent="0.2">
      <c r="B270" s="19">
        <v>43466</v>
      </c>
      <c r="C270" s="67">
        <v>0</v>
      </c>
      <c r="D270" s="112">
        <v>103.34099206349205</v>
      </c>
      <c r="E270" s="113">
        <v>11.104404761904762</v>
      </c>
      <c r="F270" s="114">
        <v>114.44539682539681</v>
      </c>
      <c r="G270" s="111">
        <v>21876818.689999998</v>
      </c>
      <c r="H270" s="110">
        <v>191.15507741544454</v>
      </c>
      <c r="J270" s="172">
        <v>54.62166666666667</v>
      </c>
      <c r="K270" s="173">
        <v>6960606.7100000009</v>
      </c>
      <c r="L270" s="63">
        <v>127.4330706984408</v>
      </c>
    </row>
    <row r="271" spans="2:12" ht="12.75" x14ac:dyDescent="0.2">
      <c r="B271" s="19">
        <v>43497</v>
      </c>
      <c r="C271" s="67">
        <v>17.006746031746033</v>
      </c>
      <c r="D271" s="112">
        <v>224.70913492063491</v>
      </c>
      <c r="E271" s="113">
        <v>29.011507936507936</v>
      </c>
      <c r="F271" s="114">
        <v>270.72738888888887</v>
      </c>
      <c r="G271" s="111">
        <v>60198731.039999999</v>
      </c>
      <c r="H271" s="110">
        <v>222.35922005182337</v>
      </c>
      <c r="J271" s="172">
        <v>72.878908730158727</v>
      </c>
      <c r="K271" s="173">
        <v>9493210.0899999999</v>
      </c>
      <c r="L271" s="63">
        <v>130.26004718524996</v>
      </c>
    </row>
    <row r="272" spans="2:12" ht="12.75" x14ac:dyDescent="0.2">
      <c r="B272" s="19">
        <v>43525</v>
      </c>
      <c r="C272" s="67">
        <v>0</v>
      </c>
      <c r="D272" s="112">
        <v>185.37353174603177</v>
      </c>
      <c r="E272" s="113">
        <v>33.013095238095239</v>
      </c>
      <c r="F272" s="114">
        <v>218.38662698412702</v>
      </c>
      <c r="G272" s="111">
        <v>46854052.979999997</v>
      </c>
      <c r="H272" s="110">
        <v>214.54634666529049</v>
      </c>
      <c r="J272" s="172">
        <v>68.927341269841264</v>
      </c>
      <c r="K272" s="173">
        <v>14032756.280000001</v>
      </c>
      <c r="L272" s="63">
        <v>203.58766233363983</v>
      </c>
    </row>
    <row r="273" spans="2:12" ht="12.75" x14ac:dyDescent="0.2">
      <c r="B273" s="19">
        <v>43556</v>
      </c>
      <c r="C273" s="67">
        <v>0</v>
      </c>
      <c r="D273" s="112">
        <v>40.496063492063492</v>
      </c>
      <c r="E273" s="113">
        <v>7.2028571428571428</v>
      </c>
      <c r="F273" s="114">
        <v>47.698920634920633</v>
      </c>
      <c r="G273" s="111">
        <v>10153484.390000001</v>
      </c>
      <c r="H273" s="110">
        <v>212.86612474343039</v>
      </c>
      <c r="J273" s="172">
        <v>84.183392857142849</v>
      </c>
      <c r="K273" s="173">
        <v>11753795.029999997</v>
      </c>
      <c r="L273" s="63">
        <v>139.62130333646564</v>
      </c>
    </row>
    <row r="274" spans="2:12" ht="12.75" x14ac:dyDescent="0.2">
      <c r="B274" s="19">
        <v>43586</v>
      </c>
      <c r="C274" s="67">
        <v>0</v>
      </c>
      <c r="D274" s="112">
        <v>146.36805952380951</v>
      </c>
      <c r="E274" s="113">
        <v>13.505357142857141</v>
      </c>
      <c r="F274" s="114">
        <v>159.87341666666666</v>
      </c>
      <c r="G274" s="111">
        <v>34141562.43</v>
      </c>
      <c r="H274" s="110">
        <v>213.55371732115148</v>
      </c>
      <c r="J274" s="172">
        <v>63.024999999999999</v>
      </c>
      <c r="K274" s="173">
        <v>9392718.9199999999</v>
      </c>
      <c r="L274" s="63">
        <v>149.03163696945657</v>
      </c>
    </row>
    <row r="275" spans="2:12" ht="12.75" x14ac:dyDescent="0.2">
      <c r="B275" s="19">
        <v>43617</v>
      </c>
      <c r="C275" s="67">
        <v>0</v>
      </c>
      <c r="D275" s="112">
        <v>102.34059523809525</v>
      </c>
      <c r="E275" s="113">
        <v>0</v>
      </c>
      <c r="F275" s="114">
        <v>102.34059523809525</v>
      </c>
      <c r="G275" s="111">
        <v>20279865.460000001</v>
      </c>
      <c r="H275" s="110">
        <v>198.16051893013639</v>
      </c>
      <c r="J275" s="172">
        <v>44.142509920634922</v>
      </c>
      <c r="K275" s="173">
        <v>7375697.540000001</v>
      </c>
      <c r="L275" s="63">
        <v>167.08831358391214</v>
      </c>
    </row>
    <row r="276" spans="2:12" ht="12.75" x14ac:dyDescent="0.2">
      <c r="B276" s="19">
        <v>43647</v>
      </c>
      <c r="C276" s="67">
        <v>0</v>
      </c>
      <c r="D276" s="112">
        <v>77.340678571428569</v>
      </c>
      <c r="E276" s="113">
        <v>19.847873015873017</v>
      </c>
      <c r="F276" s="114">
        <v>97.188551587301589</v>
      </c>
      <c r="G276" s="111">
        <v>19817536.43</v>
      </c>
      <c r="H276" s="110">
        <v>203.90813636314454</v>
      </c>
      <c r="J276" s="172">
        <v>23.259226190476188</v>
      </c>
      <c r="K276" s="173">
        <v>4336699.87</v>
      </c>
      <c r="L276" s="63">
        <v>186.45073720361864</v>
      </c>
    </row>
    <row r="277" spans="2:12" ht="12.75" x14ac:dyDescent="0.2">
      <c r="B277" s="19">
        <v>43678</v>
      </c>
      <c r="C277" s="67">
        <v>0</v>
      </c>
      <c r="D277" s="112">
        <v>158.98806547619046</v>
      </c>
      <c r="E277" s="113">
        <v>9.9239365079365083</v>
      </c>
      <c r="F277" s="114">
        <v>168.91200198412696</v>
      </c>
      <c r="G277" s="111">
        <v>31653256.229999997</v>
      </c>
      <c r="H277" s="110">
        <v>187.39495037762043</v>
      </c>
      <c r="J277" s="172">
        <v>44.017460317460312</v>
      </c>
      <c r="K277" s="173">
        <v>6500527.6200000001</v>
      </c>
      <c r="L277" s="63">
        <v>147.6806606541416</v>
      </c>
    </row>
    <row r="278" spans="2:12" ht="12.75" x14ac:dyDescent="0.2">
      <c r="B278" s="19">
        <v>43709</v>
      </c>
      <c r="C278" s="67">
        <v>0</v>
      </c>
      <c r="D278" s="112">
        <v>148.88405753968254</v>
      </c>
      <c r="E278" s="113">
        <v>3.0011904761904762</v>
      </c>
      <c r="F278" s="114">
        <v>151.88524801587303</v>
      </c>
      <c r="G278" s="111">
        <v>27201448.98</v>
      </c>
      <c r="H278" s="110">
        <v>179.09210627984928</v>
      </c>
      <c r="J278" s="172">
        <v>89.635555555555555</v>
      </c>
      <c r="K278" s="173">
        <v>11201566.92</v>
      </c>
      <c r="L278" s="63">
        <v>124.96789751090837</v>
      </c>
    </row>
    <row r="279" spans="2:12" ht="12.75" x14ac:dyDescent="0.2">
      <c r="B279" s="19">
        <v>43739</v>
      </c>
      <c r="C279" s="67">
        <v>0</v>
      </c>
      <c r="D279" s="112">
        <v>345.0368650793651</v>
      </c>
      <c r="E279" s="113">
        <v>4.5017857142857141</v>
      </c>
      <c r="F279" s="114">
        <v>349.53865079365079</v>
      </c>
      <c r="G279" s="111">
        <v>56154682.169999994</v>
      </c>
      <c r="H279" s="110">
        <v>160.6537132374261</v>
      </c>
      <c r="J279" s="172">
        <v>87.034523809523819</v>
      </c>
      <c r="K279" s="173">
        <v>10678996.009999998</v>
      </c>
      <c r="L279" s="63">
        <v>122.6983907371185</v>
      </c>
    </row>
    <row r="280" spans="2:12" ht="12.75" x14ac:dyDescent="0.2">
      <c r="B280" s="19">
        <v>43770</v>
      </c>
      <c r="C280" s="67">
        <v>10.754265873015873</v>
      </c>
      <c r="D280" s="112">
        <v>192.32628968253968</v>
      </c>
      <c r="E280" s="113">
        <v>11.004365079365078</v>
      </c>
      <c r="F280" s="114">
        <v>214.08492063492062</v>
      </c>
      <c r="G280" s="111">
        <v>33541806.029999997</v>
      </c>
      <c r="H280" s="110">
        <v>156.67523864139361</v>
      </c>
      <c r="J280" s="172">
        <v>86.834444444444443</v>
      </c>
      <c r="K280" s="173">
        <v>10429262.01</v>
      </c>
      <c r="L280" s="63">
        <v>120.10512736881167</v>
      </c>
    </row>
    <row r="281" spans="2:12" ht="13.5" thickBot="1" x14ac:dyDescent="0.25">
      <c r="B281" s="19">
        <v>43800</v>
      </c>
      <c r="C281" s="67">
        <v>0</v>
      </c>
      <c r="D281" s="112">
        <v>160.62571507936508</v>
      </c>
      <c r="E281" s="113">
        <v>6.0023809523809524</v>
      </c>
      <c r="F281" s="114">
        <v>166.62809603174603</v>
      </c>
      <c r="G281" s="111">
        <v>25606323.390000001</v>
      </c>
      <c r="H281" s="110">
        <v>153.67350404772961</v>
      </c>
      <c r="J281" s="172">
        <v>82.582757936507946</v>
      </c>
      <c r="K281" s="173">
        <v>9473258.629999999</v>
      </c>
      <c r="L281" s="63">
        <v>114.71230637857019</v>
      </c>
    </row>
    <row r="282" spans="2:12" ht="13.5" thickBot="1" x14ac:dyDescent="0.25">
      <c r="B282" s="56" t="s">
        <v>60</v>
      </c>
      <c r="C282" s="115">
        <f>SUM(C270:C281)</f>
        <v>27.761011904761908</v>
      </c>
      <c r="D282" s="116">
        <f t="shared" ref="D282:E282" si="35">SUM(D270:D281)</f>
        <v>1885.8300484126985</v>
      </c>
      <c r="E282" s="117">
        <f t="shared" si="35"/>
        <v>148.11875396825394</v>
      </c>
      <c r="F282" s="118">
        <f>SUM(C282:E282)</f>
        <v>2061.7098142857144</v>
      </c>
      <c r="G282" s="119">
        <f t="shared" ref="G282" si="36">SUM(G270:G281)</f>
        <v>387479568.21999997</v>
      </c>
      <c r="H282" s="120">
        <f t="shared" ref="H282" si="37">G282/F282/1000</f>
        <v>187.94088553836733</v>
      </c>
      <c r="J282" s="68">
        <f>SUM(J270:J281)</f>
        <v>801.14278769841258</v>
      </c>
      <c r="K282" s="64">
        <f t="shared" ref="K282" si="38">SUM(K270:K281)</f>
        <v>111629095.63000001</v>
      </c>
      <c r="L282" s="66">
        <f>K282/J282/1000</f>
        <v>139.33732830660193</v>
      </c>
    </row>
    <row r="283" spans="2:12" ht="12.75" x14ac:dyDescent="0.2">
      <c r="B283" s="19">
        <v>43831</v>
      </c>
      <c r="C283" s="67">
        <v>10.003968253968255</v>
      </c>
      <c r="D283" s="112">
        <v>278.73256428571426</v>
      </c>
      <c r="E283" s="113">
        <v>6.0023809523809524</v>
      </c>
      <c r="F283" s="114">
        <v>294.73891349206349</v>
      </c>
      <c r="G283" s="111">
        <v>46502730.390000001</v>
      </c>
      <c r="H283" s="110">
        <v>157.77601212895897</v>
      </c>
      <c r="J283" s="172">
        <v>88.034920634920624</v>
      </c>
      <c r="K283" s="173">
        <v>10055006.239999998</v>
      </c>
      <c r="L283" s="63">
        <v>114.21611069200533</v>
      </c>
    </row>
    <row r="284" spans="2:12" ht="12.75" x14ac:dyDescent="0.2">
      <c r="B284" s="19">
        <v>43862</v>
      </c>
      <c r="C284" s="67">
        <v>0</v>
      </c>
      <c r="D284" s="112">
        <v>232.06705357142857</v>
      </c>
      <c r="E284" s="113">
        <v>6.5025793650793648</v>
      </c>
      <c r="F284" s="114">
        <v>238.56963293650793</v>
      </c>
      <c r="G284" s="111">
        <v>36897494.660000004</v>
      </c>
      <c r="H284" s="110">
        <v>154.66132133346483</v>
      </c>
      <c r="J284" s="172">
        <v>89.93567460317459</v>
      </c>
      <c r="K284" s="173">
        <v>10167647.83</v>
      </c>
      <c r="L284" s="63">
        <v>113.05466795977198</v>
      </c>
    </row>
    <row r="285" spans="2:12" ht="12.75" x14ac:dyDescent="0.2">
      <c r="B285" s="19">
        <v>43891</v>
      </c>
      <c r="C285" s="67">
        <v>8.0031746031746032</v>
      </c>
      <c r="D285" s="112">
        <v>287.7011218253968</v>
      </c>
      <c r="E285" s="113">
        <v>21.008333333333333</v>
      </c>
      <c r="F285" s="114">
        <v>316.71262976190474</v>
      </c>
      <c r="G285" s="111">
        <v>49571733.530000009</v>
      </c>
      <c r="H285" s="110">
        <v>156.51959812043677</v>
      </c>
      <c r="J285" s="172">
        <v>36.014285714285712</v>
      </c>
      <c r="K285" s="173">
        <v>3539293.9</v>
      </c>
      <c r="L285" s="63">
        <v>98.274721539071805</v>
      </c>
    </row>
    <row r="286" spans="2:12" ht="12.75" x14ac:dyDescent="0.2">
      <c r="B286" s="19">
        <v>43922</v>
      </c>
      <c r="C286" s="67">
        <v>24.009523809523809</v>
      </c>
      <c r="D286" s="112">
        <v>148.50890873015874</v>
      </c>
      <c r="E286" s="113">
        <v>10.003968253968255</v>
      </c>
      <c r="F286" s="114">
        <v>182.5224007936508</v>
      </c>
      <c r="G286" s="111">
        <v>33344640.680000003</v>
      </c>
      <c r="H286" s="110">
        <v>182.6879360287262</v>
      </c>
      <c r="J286" s="172">
        <v>35.614126984126983</v>
      </c>
      <c r="K286" s="173">
        <v>3422262.63</v>
      </c>
      <c r="L286" s="63">
        <v>96.092840673176781</v>
      </c>
    </row>
    <row r="287" spans="2:12" ht="12.75" x14ac:dyDescent="0.2">
      <c r="B287" s="19">
        <v>43952</v>
      </c>
      <c r="C287" s="67">
        <v>0</v>
      </c>
      <c r="D287" s="112">
        <v>111.06905753968255</v>
      </c>
      <c r="E287" s="113">
        <v>10.003968253968255</v>
      </c>
      <c r="F287" s="114">
        <v>121.0730257936508</v>
      </c>
      <c r="G287" s="111">
        <v>24239796.469999999</v>
      </c>
      <c r="H287" s="110">
        <v>200.20806708269416</v>
      </c>
      <c r="J287" s="172">
        <v>33.013095238095239</v>
      </c>
      <c r="K287" s="173">
        <v>3069893.2</v>
      </c>
      <c r="L287" s="63">
        <v>92.990165807219356</v>
      </c>
    </row>
    <row r="288" spans="2:12" ht="12.75" x14ac:dyDescent="0.2">
      <c r="B288" s="19">
        <v>43983</v>
      </c>
      <c r="C288" s="67">
        <v>0</v>
      </c>
      <c r="D288" s="112">
        <v>56.022222222222226</v>
      </c>
      <c r="E288" s="113">
        <v>5.0019841269841274</v>
      </c>
      <c r="F288" s="114">
        <v>61.024206349206352</v>
      </c>
      <c r="G288" s="111">
        <v>12434286.699999999</v>
      </c>
      <c r="H288" s="110">
        <v>203.75990846723585</v>
      </c>
      <c r="J288" s="172">
        <v>28.996501984126986</v>
      </c>
      <c r="K288" s="173">
        <v>2603230.44</v>
      </c>
      <c r="L288" s="63">
        <v>89.777395957106748</v>
      </c>
    </row>
    <row r="289" spans="2:12" ht="12.75" x14ac:dyDescent="0.2">
      <c r="B289" s="19">
        <v>44013</v>
      </c>
      <c r="C289" s="67">
        <v>0.13815280423280424</v>
      </c>
      <c r="D289" s="112">
        <v>45.831728979761905</v>
      </c>
      <c r="E289" s="113">
        <v>1.0003968253968254</v>
      </c>
      <c r="F289" s="114">
        <v>46.970278609391535</v>
      </c>
      <c r="G289" s="111">
        <v>9373795.0199999996</v>
      </c>
      <c r="H289" s="110">
        <v>199.56864846285461</v>
      </c>
      <c r="J289" s="172">
        <v>12.004761904761905</v>
      </c>
      <c r="K289" s="173">
        <v>1040489.8</v>
      </c>
      <c r="L289" s="63">
        <v>86.673089250297508</v>
      </c>
    </row>
    <row r="290" spans="2:12" ht="12.75" x14ac:dyDescent="0.2">
      <c r="B290" s="19">
        <v>44044</v>
      </c>
      <c r="C290" s="67">
        <v>0</v>
      </c>
      <c r="D290" s="112">
        <v>33.013095238095239</v>
      </c>
      <c r="E290" s="113">
        <v>0</v>
      </c>
      <c r="F290" s="114">
        <v>33.013095238095239</v>
      </c>
      <c r="G290" s="111">
        <v>6827144.8499999996</v>
      </c>
      <c r="H290" s="110">
        <v>206.80111333886262</v>
      </c>
      <c r="J290" s="172">
        <v>6.0023809523809524</v>
      </c>
      <c r="K290" s="173">
        <v>506317.16</v>
      </c>
      <c r="L290" s="63">
        <v>84.35272003173344</v>
      </c>
    </row>
    <row r="291" spans="2:12" ht="12.75" x14ac:dyDescent="0.2">
      <c r="B291" s="19">
        <v>44075</v>
      </c>
      <c r="C291" s="67">
        <v>0</v>
      </c>
      <c r="D291" s="112">
        <v>69.227460317460313</v>
      </c>
      <c r="E291" s="113">
        <v>0</v>
      </c>
      <c r="F291" s="114">
        <v>69.227460317460313</v>
      </c>
      <c r="G291" s="111">
        <v>11723421.23</v>
      </c>
      <c r="H291" s="110">
        <v>169.34640063696168</v>
      </c>
      <c r="J291" s="172">
        <v>32.497890873015876</v>
      </c>
      <c r="K291" s="173">
        <v>2713424.81</v>
      </c>
      <c r="L291" s="63">
        <v>83.49541269009093</v>
      </c>
    </row>
    <row r="292" spans="2:12" ht="12.75" x14ac:dyDescent="0.2">
      <c r="B292" s="19">
        <v>44105</v>
      </c>
      <c r="C292" s="67">
        <v>0</v>
      </c>
      <c r="D292" s="112">
        <v>125.09962301587302</v>
      </c>
      <c r="E292" s="113">
        <v>0</v>
      </c>
      <c r="F292" s="114">
        <v>125.09962301587302</v>
      </c>
      <c r="G292" s="111">
        <v>20546211.66</v>
      </c>
      <c r="H292" s="110">
        <v>164.23879756530548</v>
      </c>
      <c r="J292" s="172">
        <v>74.779662698412707</v>
      </c>
      <c r="K292" s="173">
        <v>6821297.8700000001</v>
      </c>
      <c r="L292" s="63">
        <v>91.218623137020259</v>
      </c>
    </row>
    <row r="293" spans="2:12" ht="12.75" x14ac:dyDescent="0.2">
      <c r="B293" s="19">
        <v>44136</v>
      </c>
      <c r="C293" s="67">
        <v>0</v>
      </c>
      <c r="D293" s="112">
        <v>85.834047619047624</v>
      </c>
      <c r="E293" s="113">
        <v>0</v>
      </c>
      <c r="F293" s="114">
        <v>85.834047619047624</v>
      </c>
      <c r="G293" s="111">
        <v>14296009.27</v>
      </c>
      <c r="H293" s="110">
        <v>166.55406178034576</v>
      </c>
      <c r="J293" s="172">
        <v>74.429523809523815</v>
      </c>
      <c r="K293" s="173">
        <v>6852198.6600000001</v>
      </c>
      <c r="L293" s="63">
        <v>92.062911453468288</v>
      </c>
    </row>
    <row r="294" spans="2:12" ht="13.5" thickBot="1" x14ac:dyDescent="0.25">
      <c r="B294" s="19">
        <v>44166</v>
      </c>
      <c r="C294" s="67">
        <v>0</v>
      </c>
      <c r="D294" s="112">
        <v>120.41980886243385</v>
      </c>
      <c r="E294" s="113">
        <v>2.5009920634920637</v>
      </c>
      <c r="F294" s="114">
        <v>122.92080092592592</v>
      </c>
      <c r="G294" s="111">
        <v>18522471.84</v>
      </c>
      <c r="H294" s="110">
        <v>150.68622804664236</v>
      </c>
      <c r="J294" s="172">
        <v>27.911071428571429</v>
      </c>
      <c r="K294" s="173">
        <v>3268104.9699999997</v>
      </c>
      <c r="L294" s="63">
        <v>117.08991460122071</v>
      </c>
    </row>
    <row r="295" spans="2:12" ht="13.5" thickBot="1" x14ac:dyDescent="0.25">
      <c r="B295" s="56" t="s">
        <v>61</v>
      </c>
      <c r="C295" s="115">
        <f>SUM(C283:C294)</f>
        <v>42.154819470899469</v>
      </c>
      <c r="D295" s="116">
        <f t="shared" ref="D295:E295" si="39">SUM(D283:D294)</f>
        <v>1593.5266922072751</v>
      </c>
      <c r="E295" s="117">
        <f t="shared" si="39"/>
        <v>62.024603174603172</v>
      </c>
      <c r="F295" s="118">
        <f>SUM(C295:E295)</f>
        <v>1697.7061148527778</v>
      </c>
      <c r="G295" s="119">
        <f t="shared" ref="G295" si="40">SUM(G283:G294)</f>
        <v>284279736.30000001</v>
      </c>
      <c r="H295" s="120">
        <f t="shared" ref="H295" si="41">G295/F295/1000</f>
        <v>167.44932106500204</v>
      </c>
      <c r="J295" s="68">
        <f>SUM(J283:J294)</f>
        <v>539.23389682539687</v>
      </c>
      <c r="K295" s="64">
        <f t="shared" ref="K295" si="42">SUM(K283:K294)</f>
        <v>54059167.50999999</v>
      </c>
      <c r="L295" s="66">
        <f>K295/J295/1000</f>
        <v>100.25179764896025</v>
      </c>
    </row>
    <row r="296" spans="2:12" ht="12.75" x14ac:dyDescent="0.2">
      <c r="B296" s="19">
        <v>44197</v>
      </c>
      <c r="C296" s="67">
        <v>0</v>
      </c>
      <c r="D296" s="112">
        <v>65.475972222222225</v>
      </c>
      <c r="E296" s="113">
        <v>1.5005952380952381</v>
      </c>
      <c r="F296" s="114">
        <v>66.976567460317469</v>
      </c>
      <c r="G296" s="111">
        <v>10557177.630000001</v>
      </c>
      <c r="H296" s="110">
        <v>157.62494302585688</v>
      </c>
      <c r="J296" s="67">
        <v>36.894634920634921</v>
      </c>
      <c r="K296" s="61">
        <v>3724012.14</v>
      </c>
      <c r="L296" s="63">
        <v>100.93641387184957</v>
      </c>
    </row>
    <row r="297" spans="2:12" ht="12.75" x14ac:dyDescent="0.2">
      <c r="B297" s="19">
        <v>44228</v>
      </c>
      <c r="C297" s="67">
        <v>0</v>
      </c>
      <c r="D297" s="112">
        <v>190.72565476190476</v>
      </c>
      <c r="E297" s="113">
        <v>4.0015873015873016</v>
      </c>
      <c r="F297" s="114">
        <v>192.7264484126984</v>
      </c>
      <c r="G297" s="111">
        <v>30322349.990000002</v>
      </c>
      <c r="H297" s="110">
        <v>157.33362099356839</v>
      </c>
      <c r="J297" s="67">
        <v>32.562916666666666</v>
      </c>
      <c r="K297" s="61">
        <v>3612432.31</v>
      </c>
      <c r="L297" s="63">
        <v>110.93700072935727</v>
      </c>
    </row>
    <row r="298" spans="2:12" ht="12.75" x14ac:dyDescent="0.2">
      <c r="B298" s="19">
        <v>44256</v>
      </c>
      <c r="C298" s="67">
        <v>0</v>
      </c>
      <c r="D298" s="112">
        <v>18.007142857142856</v>
      </c>
      <c r="E298" s="113">
        <v>2.0007936507936508</v>
      </c>
      <c r="F298" s="114">
        <v>18.007142857142856</v>
      </c>
      <c r="G298" s="111">
        <v>3282849.3600000003</v>
      </c>
      <c r="H298" s="110">
        <v>182.30817548591833</v>
      </c>
      <c r="J298" s="67">
        <v>27.610952380952384</v>
      </c>
      <c r="K298" s="61">
        <v>3143079.0500000003</v>
      </c>
      <c r="L298" s="63">
        <v>113.83450330269217</v>
      </c>
    </row>
    <row r="299" spans="2:12" ht="12.75" x14ac:dyDescent="0.2">
      <c r="B299" s="19">
        <v>44287</v>
      </c>
      <c r="C299" s="67">
        <v>0</v>
      </c>
      <c r="D299" s="112">
        <v>19.207619047619048</v>
      </c>
      <c r="E299" s="113">
        <v>0</v>
      </c>
      <c r="F299" s="114">
        <v>19.207619047619048</v>
      </c>
      <c r="G299" s="111">
        <v>3006969.54</v>
      </c>
      <c r="H299" s="110">
        <v>156.55087351249506</v>
      </c>
      <c r="J299" s="67">
        <v>0</v>
      </c>
      <c r="K299" s="61">
        <v>0</v>
      </c>
      <c r="L299" s="63" t="s">
        <v>36</v>
      </c>
    </row>
    <row r="300" spans="2:12" ht="12.75" x14ac:dyDescent="0.2">
      <c r="B300" s="19">
        <v>44317</v>
      </c>
      <c r="C300" s="67">
        <v>0</v>
      </c>
      <c r="D300" s="112">
        <v>0</v>
      </c>
      <c r="E300" s="113">
        <v>0</v>
      </c>
      <c r="F300" s="114">
        <v>0</v>
      </c>
      <c r="G300" s="111">
        <v>0</v>
      </c>
      <c r="H300" s="110">
        <v>0</v>
      </c>
      <c r="J300" s="67">
        <v>0</v>
      </c>
      <c r="K300" s="61">
        <v>0</v>
      </c>
      <c r="L300" s="63" t="s">
        <v>36</v>
      </c>
    </row>
    <row r="301" spans="2:12" ht="12.75" x14ac:dyDescent="0.2">
      <c r="B301" s="19">
        <v>44348</v>
      </c>
      <c r="C301" s="67">
        <v>0</v>
      </c>
      <c r="D301" s="112">
        <v>0</v>
      </c>
      <c r="E301" s="113">
        <v>0</v>
      </c>
      <c r="F301" s="114">
        <v>0</v>
      </c>
      <c r="G301" s="111">
        <v>0</v>
      </c>
      <c r="H301" s="110">
        <v>0</v>
      </c>
      <c r="J301" s="67">
        <v>0</v>
      </c>
      <c r="K301" s="61">
        <v>0</v>
      </c>
      <c r="L301" s="63" t="s">
        <v>36</v>
      </c>
    </row>
    <row r="302" spans="2:12" ht="12.75" x14ac:dyDescent="0.2">
      <c r="B302" s="19">
        <v>44378</v>
      </c>
      <c r="C302" s="67">
        <v>0</v>
      </c>
      <c r="D302" s="112">
        <v>15.005952380952381</v>
      </c>
      <c r="E302" s="113">
        <v>0</v>
      </c>
      <c r="F302" s="114">
        <v>15.005952380952381</v>
      </c>
      <c r="G302" s="111">
        <v>2558659.5700000003</v>
      </c>
      <c r="H302" s="110">
        <v>170.50964211027372</v>
      </c>
      <c r="J302" s="67">
        <v>0</v>
      </c>
      <c r="K302" s="61">
        <v>0</v>
      </c>
      <c r="L302" s="63" t="s">
        <v>36</v>
      </c>
    </row>
    <row r="303" spans="2:12" ht="12.75" x14ac:dyDescent="0.2">
      <c r="B303" s="19">
        <v>44409</v>
      </c>
      <c r="C303" s="67">
        <v>0</v>
      </c>
      <c r="D303" s="112">
        <v>67.026587288359792</v>
      </c>
      <c r="E303" s="113">
        <v>0</v>
      </c>
      <c r="F303" s="114">
        <v>67.026587288359792</v>
      </c>
      <c r="G303" s="111">
        <v>15700866.140000001</v>
      </c>
      <c r="H303" s="110">
        <v>234.248330031368</v>
      </c>
      <c r="J303" s="67">
        <v>3.0011904761904762</v>
      </c>
      <c r="K303" s="61">
        <v>405727.47</v>
      </c>
      <c r="L303" s="63">
        <v>135.18884363347877</v>
      </c>
    </row>
    <row r="304" spans="2:12" ht="12.75" x14ac:dyDescent="0.2">
      <c r="B304" s="19">
        <v>44440</v>
      </c>
      <c r="C304" s="67">
        <v>0</v>
      </c>
      <c r="D304" s="112">
        <v>108.74313492063492</v>
      </c>
      <c r="E304" s="113">
        <v>5.4271527777777777</v>
      </c>
      <c r="F304" s="114">
        <v>114.17028769841269</v>
      </c>
      <c r="G304" s="111">
        <v>21144497.719999999</v>
      </c>
      <c r="H304" s="110">
        <v>185.20140525400438</v>
      </c>
      <c r="J304" s="67">
        <v>80.352873412698415</v>
      </c>
      <c r="K304" s="61">
        <v>10896222.630000001</v>
      </c>
      <c r="L304" s="63">
        <v>135.60464196515014</v>
      </c>
    </row>
    <row r="305" spans="2:12" ht="12.75" x14ac:dyDescent="0.2">
      <c r="B305" s="19">
        <v>44470</v>
      </c>
      <c r="C305" s="67">
        <v>0</v>
      </c>
      <c r="D305" s="112">
        <v>167.10628571428572</v>
      </c>
      <c r="E305" s="113">
        <v>10.053988095238095</v>
      </c>
      <c r="F305" s="114">
        <v>177.1602738095238</v>
      </c>
      <c r="G305" s="111">
        <v>31220152.779999994</v>
      </c>
      <c r="H305" s="110">
        <v>176.22547148220573</v>
      </c>
      <c r="J305" s="67">
        <v>66.217266269841261</v>
      </c>
      <c r="K305" s="61">
        <v>11126870.310000001</v>
      </c>
      <c r="L305" s="63">
        <v>168.03578487606256</v>
      </c>
    </row>
    <row r="306" spans="2:12" ht="12.75" x14ac:dyDescent="0.2">
      <c r="B306" s="19">
        <v>44501</v>
      </c>
      <c r="C306" s="67">
        <v>0</v>
      </c>
      <c r="D306" s="112">
        <v>245.04720238095237</v>
      </c>
      <c r="E306" s="113">
        <v>8.2532738095238098</v>
      </c>
      <c r="F306" s="114">
        <v>253.30047619047619</v>
      </c>
      <c r="G306" s="111">
        <v>46288115.019999996</v>
      </c>
      <c r="H306" s="110">
        <v>182.73994473343345</v>
      </c>
      <c r="J306" s="67">
        <v>76.730436507936503</v>
      </c>
      <c r="K306" s="61">
        <v>11880738.040000001</v>
      </c>
      <c r="L306" s="63">
        <v>154.83735764713308</v>
      </c>
    </row>
    <row r="307" spans="2:12" ht="13.5" thickBot="1" x14ac:dyDescent="0.25">
      <c r="B307" s="19">
        <v>44531</v>
      </c>
      <c r="C307" s="67">
        <v>0</v>
      </c>
      <c r="D307" s="112">
        <v>208.10254761904764</v>
      </c>
      <c r="E307" s="113">
        <v>12.359902777777776</v>
      </c>
      <c r="F307" s="114">
        <v>220.46245039682543</v>
      </c>
      <c r="G307" s="111">
        <v>42911089.089999996</v>
      </c>
      <c r="H307" s="110">
        <v>194.6412598279725</v>
      </c>
      <c r="J307" s="67">
        <v>93.348028174603172</v>
      </c>
      <c r="K307" s="61">
        <v>13478758.92</v>
      </c>
      <c r="L307" s="63">
        <v>144.39254029864031</v>
      </c>
    </row>
    <row r="308" spans="2:12" ht="13.5" thickBot="1" x14ac:dyDescent="0.25">
      <c r="B308" s="56" t="s">
        <v>62</v>
      </c>
      <c r="C308" s="68">
        <f>SUM(C296:C307)</f>
        <v>0</v>
      </c>
      <c r="D308" s="72">
        <f>SUM(D296:D307)</f>
        <v>1104.4480991931218</v>
      </c>
      <c r="E308" s="64">
        <f>SUM(E296:E307)</f>
        <v>43.597293650793652</v>
      </c>
      <c r="F308" s="73">
        <f>SUM(C308:E308)</f>
        <v>1148.0453928439156</v>
      </c>
      <c r="G308" s="74">
        <f t="shared" ref="G308" si="43">SUM(G296:G307)</f>
        <v>206992726.84</v>
      </c>
      <c r="H308" s="66">
        <f t="shared" ref="H308" si="44">G308/F308/1000</f>
        <v>180.30012413293318</v>
      </c>
      <c r="J308" s="68">
        <v>416.71829880952384</v>
      </c>
      <c r="K308" s="64">
        <v>58267840.870000005</v>
      </c>
      <c r="L308" s="66">
        <v>139825.49131261793</v>
      </c>
    </row>
    <row r="309" spans="2:12" ht="12.75" x14ac:dyDescent="0.2">
      <c r="B309" s="19">
        <v>44562</v>
      </c>
      <c r="C309" s="67">
        <v>0</v>
      </c>
      <c r="D309" s="112">
        <v>235.95109424603177</v>
      </c>
      <c r="E309" s="113">
        <v>13.245253968253969</v>
      </c>
      <c r="F309" s="114">
        <v>249.19634821428573</v>
      </c>
      <c r="G309" s="111">
        <v>54175645.070000023</v>
      </c>
      <c r="H309" s="110">
        <v>217.40144050351009</v>
      </c>
      <c r="J309" s="67">
        <v>72.576788888888885</v>
      </c>
      <c r="K309" s="61">
        <v>10470215.66</v>
      </c>
      <c r="L309" s="63">
        <v>144.26396951826197</v>
      </c>
    </row>
    <row r="310" spans="2:12" ht="12.75" x14ac:dyDescent="0.2">
      <c r="B310" s="19">
        <v>44593</v>
      </c>
      <c r="C310" s="67">
        <v>0</v>
      </c>
      <c r="D310" s="112">
        <v>233.65333447089949</v>
      </c>
      <c r="E310" s="113">
        <v>10.028978174603175</v>
      </c>
      <c r="F310" s="114">
        <v>243.68231264550266</v>
      </c>
      <c r="G310" s="111">
        <v>54271751.24000001</v>
      </c>
      <c r="H310" s="110">
        <v>222.71518458113104</v>
      </c>
      <c r="J310" s="67">
        <v>80.352873412698415</v>
      </c>
      <c r="K310" s="61">
        <v>11388124.950000001</v>
      </c>
      <c r="L310" s="63">
        <v>141.72641831375131</v>
      </c>
    </row>
    <row r="311" spans="2:12" ht="12.75" x14ac:dyDescent="0.2">
      <c r="B311" s="19">
        <v>44621</v>
      </c>
      <c r="C311" s="67">
        <v>0</v>
      </c>
      <c r="D311" s="112">
        <v>214.03491503968255</v>
      </c>
      <c r="E311" s="113">
        <v>9.3537103174603171</v>
      </c>
      <c r="F311" s="114">
        <v>223.38862535714287</v>
      </c>
      <c r="G311" s="111">
        <v>49546358.460000008</v>
      </c>
      <c r="H311" s="110">
        <v>221.79445520463585</v>
      </c>
      <c r="J311" s="67">
        <v>77.760845238095243</v>
      </c>
      <c r="K311" s="61">
        <v>11020766.060000001</v>
      </c>
      <c r="L311" s="63">
        <v>141.72641804825571</v>
      </c>
    </row>
    <row r="312" spans="2:12" ht="12.75" x14ac:dyDescent="0.2">
      <c r="B312" s="19">
        <v>44652</v>
      </c>
      <c r="C312" s="67">
        <v>0</v>
      </c>
      <c r="D312" s="112">
        <v>23.689396825396827</v>
      </c>
      <c r="E312" s="113">
        <v>3.0011904761904762</v>
      </c>
      <c r="F312" s="114">
        <v>26.690587301587303</v>
      </c>
      <c r="G312" s="111">
        <v>9289016.1900000013</v>
      </c>
      <c r="H312" s="110">
        <v>348.02591958879742</v>
      </c>
      <c r="J312" s="67">
        <v>0</v>
      </c>
      <c r="K312" s="61">
        <v>0</v>
      </c>
      <c r="L312" s="63" t="s">
        <v>36</v>
      </c>
    </row>
    <row r="313" spans="2:12" ht="12.75" x14ac:dyDescent="0.2">
      <c r="B313" s="19">
        <v>44682</v>
      </c>
      <c r="C313" s="67">
        <v>0</v>
      </c>
      <c r="D313" s="112">
        <v>146.05793650793652</v>
      </c>
      <c r="E313" s="113">
        <v>15.005952380952381</v>
      </c>
      <c r="F313" s="114">
        <v>161.0638888888889</v>
      </c>
      <c r="G313" s="111">
        <v>59073659.879999995</v>
      </c>
      <c r="H313" s="110">
        <v>366.77159782694923</v>
      </c>
      <c r="J313" s="67">
        <v>0</v>
      </c>
      <c r="K313" s="61">
        <v>0</v>
      </c>
      <c r="L313" s="63" t="s">
        <v>36</v>
      </c>
    </row>
    <row r="314" spans="2:12" ht="12.75" x14ac:dyDescent="0.2">
      <c r="B314" s="19">
        <v>44713</v>
      </c>
      <c r="C314" s="67">
        <v>0</v>
      </c>
      <c r="D314" s="112">
        <v>121.04801587301587</v>
      </c>
      <c r="E314" s="113">
        <v>20.908293650793652</v>
      </c>
      <c r="F314" s="114">
        <v>141.95630952380952</v>
      </c>
      <c r="G314" s="111">
        <v>51510859.589999996</v>
      </c>
      <c r="H314" s="110">
        <v>362.86417816011465</v>
      </c>
      <c r="J314" s="67">
        <v>0</v>
      </c>
      <c r="K314" s="61">
        <v>0</v>
      </c>
      <c r="L314" s="63" t="s">
        <v>36</v>
      </c>
    </row>
    <row r="315" spans="2:12" ht="12.75" x14ac:dyDescent="0.2">
      <c r="B315" s="19">
        <v>44743</v>
      </c>
      <c r="C315" s="67">
        <v>0</v>
      </c>
      <c r="D315" s="112">
        <v>141.3060515873016</v>
      </c>
      <c r="E315" s="113">
        <v>14.305674603174603</v>
      </c>
      <c r="F315" s="114">
        <v>155.61172619047619</v>
      </c>
      <c r="G315" s="111">
        <v>58115650.789999999</v>
      </c>
      <c r="H315" s="110">
        <v>373.4657548806037</v>
      </c>
      <c r="J315" s="67">
        <v>0</v>
      </c>
      <c r="K315" s="61">
        <v>0</v>
      </c>
      <c r="L315" s="63" t="s">
        <v>36</v>
      </c>
    </row>
    <row r="316" spans="2:12" ht="12.75" x14ac:dyDescent="0.2">
      <c r="B316" s="19">
        <v>44774</v>
      </c>
      <c r="C316" s="67">
        <v>0</v>
      </c>
      <c r="D316" s="112">
        <v>267.12596031746028</v>
      </c>
      <c r="E316" s="113">
        <v>12.004761904761905</v>
      </c>
      <c r="F316" s="114">
        <v>279.13072222222218</v>
      </c>
      <c r="G316" s="111">
        <v>105232047.33999999</v>
      </c>
      <c r="H316" s="110">
        <v>376.99915832346977</v>
      </c>
      <c r="J316" s="67">
        <v>0</v>
      </c>
      <c r="K316" s="61">
        <v>0</v>
      </c>
      <c r="L316" s="63" t="s">
        <v>36</v>
      </c>
    </row>
    <row r="317" spans="2:12" ht="12.75" x14ac:dyDescent="0.2">
      <c r="B317" s="19">
        <v>44805</v>
      </c>
      <c r="C317" s="67">
        <v>0</v>
      </c>
      <c r="D317" s="112">
        <v>417.42808037037037</v>
      </c>
      <c r="E317" s="113">
        <v>13.85549603174603</v>
      </c>
      <c r="F317" s="114">
        <v>417.42808037037037</v>
      </c>
      <c r="G317" s="111">
        <v>160444369.59000003</v>
      </c>
      <c r="H317" s="110">
        <v>384.36410278782142</v>
      </c>
      <c r="J317" s="67">
        <v>40.315992063492061</v>
      </c>
      <c r="K317" s="61">
        <v>5410635.8200000003</v>
      </c>
      <c r="L317" s="63">
        <v>134.20569712085972</v>
      </c>
    </row>
    <row r="318" spans="2:12" ht="12.75" x14ac:dyDescent="0.2">
      <c r="B318" s="19">
        <v>44835</v>
      </c>
      <c r="C318" s="67">
        <v>0</v>
      </c>
      <c r="D318" s="112">
        <v>297.65967707671962</v>
      </c>
      <c r="E318" s="113">
        <v>12.504960317460318</v>
      </c>
      <c r="F318" s="114">
        <v>297.65967707671962</v>
      </c>
      <c r="G318" s="111">
        <v>114738109.13000001</v>
      </c>
      <c r="H318" s="110">
        <v>385.46742459989667</v>
      </c>
      <c r="J318" s="67">
        <v>39.015476190476193</v>
      </c>
      <c r="K318" s="61">
        <v>5321616.8</v>
      </c>
      <c r="L318" s="63">
        <v>136.39758679400725</v>
      </c>
    </row>
    <row r="319" spans="2:12" ht="12.75" x14ac:dyDescent="0.2">
      <c r="B319" s="19">
        <v>44866</v>
      </c>
      <c r="C319" s="67">
        <v>0</v>
      </c>
      <c r="D319" s="112">
        <v>318.63719617724871</v>
      </c>
      <c r="E319" s="113">
        <v>11.800680952380953</v>
      </c>
      <c r="F319" s="114">
        <v>318.63719617724871</v>
      </c>
      <c r="G319" s="111">
        <v>122477709.34999999</v>
      </c>
      <c r="H319" s="110">
        <v>384.37982388556156</v>
      </c>
      <c r="J319" s="67">
        <v>20.00793650793651</v>
      </c>
      <c r="K319" s="61">
        <v>2698335.63</v>
      </c>
      <c r="L319" s="63">
        <v>134.86326433161443</v>
      </c>
    </row>
    <row r="320" spans="2:12" ht="13.5" thickBot="1" x14ac:dyDescent="0.25">
      <c r="B320" s="19">
        <v>44896</v>
      </c>
      <c r="C320" s="67">
        <v>0</v>
      </c>
      <c r="D320" s="112">
        <v>294.12717682539687</v>
      </c>
      <c r="E320" s="113">
        <v>10.016973412698412</v>
      </c>
      <c r="F320" s="114">
        <v>294.12717682539687</v>
      </c>
      <c r="G320" s="111">
        <v>112781782.26000001</v>
      </c>
      <c r="H320" s="110">
        <v>383.44563558283772</v>
      </c>
      <c r="J320" s="67">
        <v>60.624047619047616</v>
      </c>
      <c r="K320" s="61">
        <v>8108433.7700000005</v>
      </c>
      <c r="L320" s="63">
        <v>133.74946227530333</v>
      </c>
    </row>
    <row r="321" spans="2:12" ht="13.5" thickBot="1" x14ac:dyDescent="0.25">
      <c r="B321" s="56" t="s">
        <v>63</v>
      </c>
      <c r="C321" s="68">
        <f>SUM(C309:C320)</f>
        <v>0</v>
      </c>
      <c r="D321" s="72">
        <f>SUM(D309:D320)</f>
        <v>2710.7188353174606</v>
      </c>
      <c r="E321" s="64">
        <f>SUM(E309:E320)</f>
        <v>146.03192619047618</v>
      </c>
      <c r="F321" s="73">
        <f>SUM(C321:E321)</f>
        <v>2856.7507615079367</v>
      </c>
      <c r="G321" s="74">
        <f t="shared" ref="G321" si="45">SUM(G309:G320)</f>
        <v>951656958.8900001</v>
      </c>
      <c r="H321" s="66">
        <f t="shared" ref="H321" si="46">G321/F321/1000</f>
        <v>333.12565160135557</v>
      </c>
      <c r="J321" s="68">
        <v>390.65395992063497</v>
      </c>
      <c r="K321" s="64">
        <v>54418128.690000005</v>
      </c>
      <c r="L321" s="66">
        <v>139300.08210093545</v>
      </c>
    </row>
    <row r="322" spans="2:12" ht="12.75" x14ac:dyDescent="0.2">
      <c r="B322" s="19">
        <v>44927</v>
      </c>
      <c r="C322" s="67">
        <v>0</v>
      </c>
      <c r="D322" s="112">
        <v>265.70261437830686</v>
      </c>
      <c r="E322" s="113">
        <v>12.524968253968254</v>
      </c>
      <c r="F322" s="114">
        <v>265.70261437830686</v>
      </c>
      <c r="G322" s="111">
        <v>103002918.59</v>
      </c>
      <c r="H322" s="110">
        <v>387.66242037552797</v>
      </c>
      <c r="J322" s="67">
        <v>36.414444444444442</v>
      </c>
      <c r="K322" s="61">
        <v>4902249.0599999996</v>
      </c>
      <c r="L322" s="63">
        <v>134.62374985506364</v>
      </c>
    </row>
    <row r="323" spans="2:12" ht="12.75" x14ac:dyDescent="0.2">
      <c r="B323" s="19">
        <v>44958</v>
      </c>
      <c r="C323" s="67">
        <v>0</v>
      </c>
      <c r="D323" s="112">
        <v>292.33289009259261</v>
      </c>
      <c r="E323" s="113">
        <v>16.336480158730161</v>
      </c>
      <c r="F323" s="114">
        <v>292.33289009259261</v>
      </c>
      <c r="G323" s="111">
        <v>114267034.66</v>
      </c>
      <c r="H323" s="110">
        <v>390.87984463126065</v>
      </c>
      <c r="J323" s="67">
        <v>40.315992063492061</v>
      </c>
      <c r="K323" s="61">
        <v>5427490.0300000003</v>
      </c>
      <c r="L323" s="63">
        <v>134.62374983734645</v>
      </c>
    </row>
    <row r="324" spans="2:12" ht="12.75" x14ac:dyDescent="0.2">
      <c r="B324" s="19">
        <v>44986</v>
      </c>
      <c r="C324" s="67">
        <v>0</v>
      </c>
      <c r="D324" s="112">
        <v>284.77828243386244</v>
      </c>
      <c r="E324" s="113">
        <v>17.807063492063492</v>
      </c>
      <c r="F324" s="114">
        <v>284.77828243386244</v>
      </c>
      <c r="G324" s="111">
        <v>111994236.79999998</v>
      </c>
      <c r="H324" s="110">
        <v>393.26817987256373</v>
      </c>
      <c r="J324" s="67">
        <v>29.011507936507936</v>
      </c>
      <c r="K324" s="61">
        <v>3951152.19</v>
      </c>
      <c r="L324" s="63">
        <v>136.19258256575796</v>
      </c>
    </row>
    <row r="325" spans="2:12" ht="12.75" x14ac:dyDescent="0.2">
      <c r="B325" s="19">
        <v>45017</v>
      </c>
      <c r="C325" s="67">
        <v>0</v>
      </c>
      <c r="D325" s="112">
        <v>150.06863242063491</v>
      </c>
      <c r="E325" s="113">
        <v>17.306865079365078</v>
      </c>
      <c r="F325" s="114">
        <v>150.06863242063491</v>
      </c>
      <c r="G325" s="111">
        <v>63920786.380000003</v>
      </c>
      <c r="H325" s="110">
        <v>425.94368555870636</v>
      </c>
      <c r="J325" s="67">
        <v>10.003968253968255</v>
      </c>
      <c r="K325" s="61">
        <v>1344971.5299999998</v>
      </c>
      <c r="L325" s="63">
        <v>134.44380228480759</v>
      </c>
    </row>
    <row r="326" spans="2:12" ht="12.75" x14ac:dyDescent="0.2">
      <c r="B326" s="19">
        <v>45047</v>
      </c>
      <c r="C326" s="67">
        <v>0</v>
      </c>
      <c r="D326" s="112">
        <v>346.16499858465596</v>
      </c>
      <c r="E326" s="113">
        <v>25.960297619047619</v>
      </c>
      <c r="F326" s="114">
        <v>346.16499858465596</v>
      </c>
      <c r="G326" s="111">
        <v>142606060.16999999</v>
      </c>
      <c r="H326" s="110">
        <v>411.95979013783841</v>
      </c>
      <c r="J326" s="67">
        <v>0</v>
      </c>
      <c r="K326" s="61">
        <v>0</v>
      </c>
      <c r="L326" s="63" t="s">
        <v>36</v>
      </c>
    </row>
    <row r="327" spans="2:12" ht="12.75" x14ac:dyDescent="0.2">
      <c r="B327" s="19">
        <v>45078</v>
      </c>
      <c r="C327" s="67">
        <v>0</v>
      </c>
      <c r="D327" s="112">
        <v>146.73814333333334</v>
      </c>
      <c r="E327" s="113">
        <v>16.306468253968255</v>
      </c>
      <c r="F327" s="114">
        <v>146.73814333333334</v>
      </c>
      <c r="G327" s="111">
        <v>62345343.360000014</v>
      </c>
      <c r="H327" s="110">
        <v>424.87482766069263</v>
      </c>
      <c r="J327" s="67">
        <v>0</v>
      </c>
      <c r="K327" s="61">
        <v>0</v>
      </c>
      <c r="L327" s="63" t="s">
        <v>36</v>
      </c>
    </row>
    <row r="328" spans="2:12" ht="12.75" x14ac:dyDescent="0.2">
      <c r="B328" s="19">
        <v>45108</v>
      </c>
      <c r="C328" s="67">
        <v>0</v>
      </c>
      <c r="D328" s="112">
        <v>98.844554470899482</v>
      </c>
      <c r="E328" s="113">
        <v>13.805476190476192</v>
      </c>
      <c r="F328" s="114">
        <v>98.844554470899482</v>
      </c>
      <c r="G328" s="111">
        <v>43021808.369999997</v>
      </c>
      <c r="H328" s="110">
        <v>435.24712717144081</v>
      </c>
      <c r="J328" s="67">
        <v>0</v>
      </c>
      <c r="K328" s="61">
        <v>0</v>
      </c>
      <c r="L328" s="63" t="s">
        <v>36</v>
      </c>
    </row>
    <row r="329" spans="2:12" ht="12.75" x14ac:dyDescent="0.2">
      <c r="B329" s="19">
        <v>45139</v>
      </c>
      <c r="C329" s="67">
        <v>0</v>
      </c>
      <c r="D329" s="112">
        <v>128.07846566137567</v>
      </c>
      <c r="E329" s="113">
        <v>12.304880952380952</v>
      </c>
      <c r="F329" s="114">
        <v>128.07846566137567</v>
      </c>
      <c r="G329" s="111">
        <v>53400659.289999992</v>
      </c>
      <c r="H329" s="110">
        <v>416.9370628719509</v>
      </c>
      <c r="J329" s="67">
        <v>0</v>
      </c>
      <c r="K329" s="61">
        <v>0</v>
      </c>
      <c r="L329" s="63" t="s">
        <v>36</v>
      </c>
    </row>
    <row r="330" spans="2:12" ht="12.75" x14ac:dyDescent="0.2">
      <c r="B330" s="19">
        <v>45170</v>
      </c>
      <c r="C330" s="67">
        <v>13.405317460317461</v>
      </c>
      <c r="D330" s="112">
        <v>239.7806292857143</v>
      </c>
      <c r="E330" s="113">
        <v>4.3017063492063494</v>
      </c>
      <c r="F330" s="114">
        <v>253.18594674603176</v>
      </c>
      <c r="G330" s="111">
        <v>85541133.140000001</v>
      </c>
      <c r="H330" s="110">
        <v>337.85893032130036</v>
      </c>
      <c r="J330" s="67">
        <v>86.934484126984131</v>
      </c>
      <c r="K330" s="61">
        <v>11062418.59</v>
      </c>
      <c r="L330" s="63">
        <v>127.25006309166407</v>
      </c>
    </row>
    <row r="331" spans="2:12" ht="12.75" x14ac:dyDescent="0.2">
      <c r="B331" s="19">
        <v>45200</v>
      </c>
      <c r="C331" s="67">
        <v>13.00515873015873</v>
      </c>
      <c r="D331" s="112">
        <v>226.3761301719577</v>
      </c>
      <c r="E331" s="113">
        <v>24.409682539682542</v>
      </c>
      <c r="F331" s="114">
        <v>239.38128890211644</v>
      </c>
      <c r="G331" s="111">
        <v>83655618.199999988</v>
      </c>
      <c r="H331" s="110">
        <v>349.46598618326829</v>
      </c>
      <c r="J331" s="67">
        <v>91.036111111111111</v>
      </c>
      <c r="K331" s="61">
        <v>11706710.209999997</v>
      </c>
      <c r="L331" s="63">
        <v>128.5941377231257</v>
      </c>
    </row>
    <row r="332" spans="2:12" ht="12.75" x14ac:dyDescent="0.2">
      <c r="B332" s="19">
        <v>45231</v>
      </c>
      <c r="C332" s="67">
        <v>13.405317460317461</v>
      </c>
      <c r="D332" s="112">
        <v>193.80967108465609</v>
      </c>
      <c r="E332" s="113">
        <v>12.304880952380952</v>
      </c>
      <c r="F332" s="114">
        <v>207.21498854497355</v>
      </c>
      <c r="G332" s="111">
        <v>67215181.980000004</v>
      </c>
      <c r="H332" s="110">
        <v>324.37413167827748</v>
      </c>
      <c r="J332" s="67">
        <v>102.74075396825396</v>
      </c>
      <c r="K332" s="61">
        <v>13086822.629999999</v>
      </c>
      <c r="L332" s="63">
        <v>127.37713248672205</v>
      </c>
    </row>
    <row r="333" spans="2:12" ht="13.5" thickBot="1" x14ac:dyDescent="0.25">
      <c r="B333" s="19">
        <v>45261</v>
      </c>
      <c r="C333" s="67">
        <v>13.405317460317461</v>
      </c>
      <c r="D333" s="112">
        <v>196.52256120370367</v>
      </c>
      <c r="E333" s="113">
        <v>10.304087301587302</v>
      </c>
      <c r="F333" s="114">
        <v>209.92787866402114</v>
      </c>
      <c r="G333" s="111">
        <v>63080623.600000009</v>
      </c>
      <c r="H333" s="110">
        <v>300.48711967864608</v>
      </c>
      <c r="J333" s="67">
        <v>90.035714285714292</v>
      </c>
      <c r="K333" s="61">
        <v>11414599.43</v>
      </c>
      <c r="L333" s="63">
        <v>126.77857359777866</v>
      </c>
    </row>
    <row r="334" spans="2:12" ht="13.5" thickBot="1" x14ac:dyDescent="0.25">
      <c r="B334" s="56" t="s">
        <v>64</v>
      </c>
      <c r="C334" s="68">
        <f>SUM(C322:C333)</f>
        <v>53.221111111111114</v>
      </c>
      <c r="D334" s="72">
        <f>SUM(D322:D333)</f>
        <v>2569.197573121693</v>
      </c>
      <c r="E334" s="64">
        <f>SUM(E322:E333)</f>
        <v>183.67285714285714</v>
      </c>
      <c r="F334" s="73">
        <f>SUM(C334:E334)</f>
        <v>2806.0915413756611</v>
      </c>
      <c r="G334" s="74">
        <f t="shared" ref="G334" si="47">SUM(G322:G333)</f>
        <v>994051404.53999984</v>
      </c>
      <c r="H334" s="66">
        <f t="shared" ref="H334" si="48">G334/F334/1000</f>
        <v>354.24767506076267</v>
      </c>
      <c r="J334" s="68">
        <f>SUM(J322:J333)</f>
        <v>486.49297619047616</v>
      </c>
      <c r="K334" s="64">
        <f>SUM(K322:K333)</f>
        <v>62896413.669999994</v>
      </c>
      <c r="L334" s="66">
        <f>K334/J334</f>
        <v>129285.34788418861</v>
      </c>
    </row>
    <row r="335" spans="2:12" ht="12.75" x14ac:dyDescent="0.2">
      <c r="B335" s="19">
        <v>45292</v>
      </c>
      <c r="C335" s="67">
        <v>12.604999999999999</v>
      </c>
      <c r="D335" s="112">
        <v>228.53493349206349</v>
      </c>
      <c r="E335" s="113">
        <v>14.205634920634919</v>
      </c>
      <c r="F335" s="114">
        <v>241.13993349206348</v>
      </c>
      <c r="G335" s="111">
        <v>73004620.799999997</v>
      </c>
      <c r="H335" s="110">
        <v>302.74795112856225</v>
      </c>
      <c r="J335" s="67">
        <v>93.537103174603175</v>
      </c>
      <c r="K335" s="61">
        <v>11810889.76</v>
      </c>
      <c r="L335" s="63">
        <v>126.26956960547443</v>
      </c>
    </row>
    <row r="336" spans="2:12" ht="12.75" x14ac:dyDescent="0.2">
      <c r="B336" s="19">
        <v>45323</v>
      </c>
      <c r="C336" s="67">
        <v>13.405317460317461</v>
      </c>
      <c r="D336" s="112">
        <v>278.67093732804233</v>
      </c>
      <c r="E336" s="113">
        <v>13.305277777777778</v>
      </c>
      <c r="F336" s="114">
        <v>292.07625478835979</v>
      </c>
      <c r="G336" s="111">
        <v>89904854.679999992</v>
      </c>
      <c r="H336" s="110">
        <v>307.81295365878202</v>
      </c>
      <c r="J336" s="67">
        <v>71.528373015873015</v>
      </c>
      <c r="K336" s="61">
        <v>9134905</v>
      </c>
      <c r="L336" s="63">
        <v>127.71023042804083</v>
      </c>
    </row>
    <row r="337" spans="2:12" ht="12.75" x14ac:dyDescent="0.2">
      <c r="B337" s="19">
        <v>45352</v>
      </c>
      <c r="C337" s="67">
        <v>13.00515873015873</v>
      </c>
      <c r="D337" s="112">
        <v>249.54132126984129</v>
      </c>
      <c r="E337" s="113">
        <v>18.287253968253967</v>
      </c>
      <c r="F337" s="114">
        <v>262.54648000000003</v>
      </c>
      <c r="G337" s="111">
        <v>84858539.710000008</v>
      </c>
      <c r="H337" s="110">
        <v>323.21339714781169</v>
      </c>
      <c r="J337" s="67">
        <v>92.336626984126994</v>
      </c>
      <c r="K337" s="61">
        <v>11867719.310000001</v>
      </c>
      <c r="L337" s="63">
        <v>128.52667135047184</v>
      </c>
    </row>
    <row r="338" spans="2:12" ht="12.75" x14ac:dyDescent="0.2">
      <c r="B338" s="19">
        <v>45383</v>
      </c>
      <c r="C338" s="67">
        <v>4.5017857142857141</v>
      </c>
      <c r="D338" s="112">
        <v>190.59167465608468</v>
      </c>
      <c r="E338" s="113">
        <v>11.80468253968254</v>
      </c>
      <c r="F338" s="114">
        <v>195.09346037037039</v>
      </c>
      <c r="G338" s="111">
        <v>66085490.980000012</v>
      </c>
      <c r="H338" s="110">
        <v>338.73760224736202</v>
      </c>
      <c r="J338" s="67">
        <v>19.507738095238096</v>
      </c>
      <c r="K338" s="61">
        <v>2410493.4</v>
      </c>
      <c r="L338" s="63">
        <v>123.56601202209134</v>
      </c>
    </row>
    <row r="339" spans="2:12" ht="12.75" x14ac:dyDescent="0.2">
      <c r="B339" s="19">
        <v>45413</v>
      </c>
      <c r="C339" s="67">
        <v>0</v>
      </c>
      <c r="D339" s="112">
        <v>215.25833075396827</v>
      </c>
      <c r="E339" s="113">
        <v>23.009126984126986</v>
      </c>
      <c r="F339" s="114">
        <v>238.26745773809526</v>
      </c>
      <c r="G339" s="111">
        <v>72601915.379999995</v>
      </c>
      <c r="H339" s="110">
        <v>304.70764270211157</v>
      </c>
      <c r="J339" s="67">
        <v>0</v>
      </c>
      <c r="K339" s="61">
        <v>0</v>
      </c>
      <c r="L339" s="63" t="s">
        <v>36</v>
      </c>
    </row>
    <row r="340" spans="2:12" ht="12.75" x14ac:dyDescent="0.2">
      <c r="B340" s="19">
        <v>45444</v>
      </c>
      <c r="C340" s="67">
        <v>0</v>
      </c>
      <c r="D340" s="112">
        <v>214.5106364947089</v>
      </c>
      <c r="E340" s="113">
        <v>19.057559523809523</v>
      </c>
      <c r="F340" s="114">
        <v>233.56819601851842</v>
      </c>
      <c r="G340" s="111">
        <v>68775267.99000001</v>
      </c>
      <c r="H340" s="110">
        <v>294.45476380074956</v>
      </c>
      <c r="J340" s="67">
        <v>0</v>
      </c>
      <c r="K340" s="61">
        <v>0</v>
      </c>
      <c r="L340" s="63" t="s">
        <v>36</v>
      </c>
    </row>
    <row r="341" spans="2:12" ht="12.75" x14ac:dyDescent="0.2">
      <c r="B341" s="19">
        <v>45474</v>
      </c>
      <c r="C341" s="67">
        <v>0</v>
      </c>
      <c r="D341" s="112">
        <v>180.63327342592589</v>
      </c>
      <c r="E341" s="113">
        <v>22.608968253968257</v>
      </c>
      <c r="F341" s="114">
        <v>203.24224167989416</v>
      </c>
      <c r="G341" s="111">
        <v>62427346.309999987</v>
      </c>
      <c r="H341" s="110">
        <v>307.15733990143076</v>
      </c>
      <c r="J341" s="67">
        <v>0</v>
      </c>
      <c r="K341" s="61">
        <v>0</v>
      </c>
      <c r="L341" s="63" t="s">
        <v>36</v>
      </c>
    </row>
    <row r="342" spans="2:12" ht="12.75" x14ac:dyDescent="0.2">
      <c r="B342" s="19">
        <v>45505</v>
      </c>
      <c r="C342" s="67">
        <v>0</v>
      </c>
      <c r="D342" s="112">
        <v>168.01436727513226</v>
      </c>
      <c r="E342" s="113">
        <v>15.005952380952381</v>
      </c>
      <c r="F342" s="114">
        <v>183.02031965608464</v>
      </c>
      <c r="G342" s="111">
        <v>52539562.569999993</v>
      </c>
      <c r="H342" s="110">
        <v>287.06955964631481</v>
      </c>
      <c r="J342" s="67">
        <v>16.50654761904762</v>
      </c>
      <c r="K342" s="61">
        <v>2218576.89</v>
      </c>
      <c r="L342" s="63">
        <v>134.4058697919296</v>
      </c>
    </row>
    <row r="343" spans="2:12" ht="12.75" x14ac:dyDescent="0.2">
      <c r="B343" s="19">
        <v>45536</v>
      </c>
      <c r="C343" s="67">
        <v>1.0304087301587301</v>
      </c>
      <c r="D343" s="112">
        <v>180.84076374338628</v>
      </c>
      <c r="E343" s="113">
        <v>15.506150793650793</v>
      </c>
      <c r="F343" s="114">
        <v>197.37732326719581</v>
      </c>
      <c r="G343" s="111">
        <v>52676586.119999997</v>
      </c>
      <c r="H343" s="110">
        <v>266.882665384463</v>
      </c>
      <c r="J343" s="67">
        <v>49.522258955026452</v>
      </c>
      <c r="K343" s="61">
        <v>12510941.999999998</v>
      </c>
      <c r="L343" s="63">
        <v>252.63270020379699</v>
      </c>
    </row>
    <row r="344" spans="2:12" ht="12.75" x14ac:dyDescent="0.2">
      <c r="B344" s="19">
        <v>45566</v>
      </c>
      <c r="C344" s="67">
        <v>0</v>
      </c>
      <c r="D344" s="112">
        <v>185.26932542328041</v>
      </c>
      <c r="E344" s="113">
        <v>15.005952380952381</v>
      </c>
      <c r="F344" s="114">
        <v>200.27527780423279</v>
      </c>
      <c r="G344" s="111">
        <v>56065800.180000007</v>
      </c>
      <c r="H344" s="110">
        <v>279.9436894792567</v>
      </c>
      <c r="J344" s="67">
        <v>77.230634920634927</v>
      </c>
      <c r="K344" s="61">
        <v>10038468.869999999</v>
      </c>
      <c r="L344" s="63">
        <v>129.98040065727679</v>
      </c>
    </row>
    <row r="345" spans="2:12" ht="12.75" x14ac:dyDescent="0.2">
      <c r="B345" s="19">
        <v>45597</v>
      </c>
      <c r="C345" s="67">
        <v>0</v>
      </c>
      <c r="D345" s="112">
        <v>161.65097677248676</v>
      </c>
      <c r="E345" s="113">
        <v>13.805476190476192</v>
      </c>
      <c r="F345" s="114">
        <v>161.65097677248676</v>
      </c>
      <c r="G345" s="111">
        <v>47251203.920000002</v>
      </c>
      <c r="H345" s="110">
        <v>292.30385651490991</v>
      </c>
      <c r="J345" s="67">
        <v>91.186170634920629</v>
      </c>
      <c r="K345" s="61">
        <v>12020406.34</v>
      </c>
      <c r="L345" s="63">
        <v>131.82269039595647</v>
      </c>
    </row>
    <row r="346" spans="2:12" ht="13.5" thickBot="1" x14ac:dyDescent="0.25">
      <c r="B346" s="19">
        <v>45627</v>
      </c>
      <c r="C346" s="67">
        <v>0</v>
      </c>
      <c r="D346" s="112">
        <v>155.90112199735449</v>
      </c>
      <c r="E346" s="113">
        <v>13.645412698412699</v>
      </c>
      <c r="F346" s="114">
        <v>155.90112199735449</v>
      </c>
      <c r="G346" s="111">
        <v>37944647.960000001</v>
      </c>
      <c r="H346" s="110">
        <v>243.38919100687349</v>
      </c>
      <c r="J346" s="67">
        <v>94.012291666666655</v>
      </c>
      <c r="K346" s="61">
        <v>12229546.23</v>
      </c>
      <c r="L346" s="63">
        <v>130.08454546945327</v>
      </c>
    </row>
    <row r="347" spans="2:12" ht="13.5" thickBot="1" x14ac:dyDescent="0.25">
      <c r="B347" s="56" t="s">
        <v>162</v>
      </c>
      <c r="C347" s="68">
        <f>SUM(C335:C346)</f>
        <v>44.547670634920642</v>
      </c>
      <c r="D347" s="72">
        <f>SUM(D335:D346)</f>
        <v>2409.4176626322756</v>
      </c>
      <c r="E347" s="64">
        <f>SUM(E335:E346)</f>
        <v>195.24744841269842</v>
      </c>
      <c r="F347" s="73">
        <f>SUM(C347:E347)</f>
        <v>2649.2127816798943</v>
      </c>
      <c r="G347" s="74">
        <f t="shared" ref="G347" si="49">SUM(G335:G346)</f>
        <v>764135836.60000002</v>
      </c>
      <c r="H347" s="66">
        <f t="shared" ref="H347" si="50">G347/F347/1000</f>
        <v>288.4388305402382</v>
      </c>
      <c r="J347" s="68">
        <v>605.36774506613767</v>
      </c>
      <c r="K347" s="64">
        <v>84241947.799999997</v>
      </c>
      <c r="L347" s="66">
        <v>139158.30251378258</v>
      </c>
    </row>
    <row r="348" spans="2:12" ht="12.75" x14ac:dyDescent="0.2">
      <c r="B348" s="19">
        <v>45658</v>
      </c>
      <c r="C348" s="67">
        <v>2.0007936507936508</v>
      </c>
      <c r="D348" s="112">
        <v>229.90560379629633</v>
      </c>
      <c r="E348" s="113">
        <v>15.105992063492062</v>
      </c>
      <c r="F348" s="114">
        <v>231.90639744708997</v>
      </c>
      <c r="G348" s="111">
        <v>58530644.670000002</v>
      </c>
      <c r="H348" s="110">
        <v>252.38909022919006</v>
      </c>
      <c r="J348" s="67">
        <v>99.639523809523823</v>
      </c>
      <c r="K348" s="61">
        <v>13127463.239999998</v>
      </c>
      <c r="L348" s="63">
        <v>131.74955818832646</v>
      </c>
    </row>
    <row r="349" spans="2:12" ht="12.75" x14ac:dyDescent="0.2">
      <c r="B349" s="19">
        <v>45689</v>
      </c>
      <c r="C349" s="67">
        <v>1.0003968253968254</v>
      </c>
      <c r="D349" s="112">
        <v>292.31934649470895</v>
      </c>
      <c r="E349" s="113">
        <v>18.607380952380954</v>
      </c>
      <c r="F349" s="114">
        <v>293.31974332010577</v>
      </c>
      <c r="G349" s="111">
        <v>74104460.939999998</v>
      </c>
      <c r="H349" s="110">
        <v>252.64054884682037</v>
      </c>
      <c r="J349" s="67">
        <v>79.956716269841266</v>
      </c>
      <c r="K349" s="61">
        <v>10334727.449999999</v>
      </c>
      <c r="L349" s="63">
        <v>129.25402557956394</v>
      </c>
    </row>
    <row r="350" spans="2:12" ht="12.75" x14ac:dyDescent="0.2">
      <c r="B350" s="19">
        <v>45717</v>
      </c>
      <c r="C350" s="67">
        <v>2.0007936507936508</v>
      </c>
      <c r="D350" s="112">
        <v>256.10623115079363</v>
      </c>
      <c r="E350" s="113">
        <v>18.50734126984127</v>
      </c>
      <c r="F350" s="114">
        <v>258.10702480158727</v>
      </c>
      <c r="G350" s="111">
        <v>61596940.589999996</v>
      </c>
      <c r="H350" s="110">
        <v>238.64883428628477</v>
      </c>
      <c r="J350" s="67">
        <v>93.387043650793643</v>
      </c>
      <c r="K350" s="61">
        <v>12216300.059999999</v>
      </c>
      <c r="L350" s="63">
        <v>130.8136501855756</v>
      </c>
    </row>
    <row r="351" spans="2:12" ht="12.75" x14ac:dyDescent="0.2">
      <c r="B351" s="19">
        <v>45748</v>
      </c>
      <c r="C351" s="67">
        <v>4.0015873015873016</v>
      </c>
      <c r="D351" s="112">
        <v>218.99629481719577</v>
      </c>
      <c r="E351" s="113">
        <v>36.746876309523806</v>
      </c>
      <c r="F351" s="114">
        <v>222.99788211878308</v>
      </c>
      <c r="G351" s="111">
        <v>62852513.639999986</v>
      </c>
      <c r="H351" s="110">
        <v>281.85251376746561</v>
      </c>
      <c r="J351" s="67">
        <v>48.419206349206348</v>
      </c>
      <c r="K351" s="61">
        <v>6713572.46</v>
      </c>
      <c r="L351" s="63">
        <v>138.65515290731409</v>
      </c>
    </row>
    <row r="352" spans="2:12" ht="12.75" x14ac:dyDescent="0.2">
      <c r="B352" s="19">
        <v>45778</v>
      </c>
      <c r="C352" s="67">
        <v>2.0007936507936508</v>
      </c>
      <c r="D352" s="112">
        <v>247.42362499484125</v>
      </c>
      <c r="E352" s="113">
        <v>33.512293253968252</v>
      </c>
      <c r="F352" s="114">
        <v>249.42441864563489</v>
      </c>
      <c r="G352" s="111">
        <v>69809780.24000001</v>
      </c>
      <c r="H352" s="110">
        <v>279.88350386487605</v>
      </c>
      <c r="J352" s="67">
        <v>27.911071428571429</v>
      </c>
      <c r="K352" s="61">
        <v>3866895.16</v>
      </c>
      <c r="L352" s="63">
        <v>138.54341528579289</v>
      </c>
    </row>
    <row r="353" spans="2:12" ht="12.75" x14ac:dyDescent="0.2">
      <c r="B353" s="19">
        <v>45809</v>
      </c>
      <c r="C353" s="67">
        <v>0.30011904761904762</v>
      </c>
      <c r="D353" s="112">
        <v>227.3789223291005</v>
      </c>
      <c r="E353" s="113">
        <v>38.297491388888886</v>
      </c>
      <c r="F353" s="114">
        <v>227.67904137671954</v>
      </c>
      <c r="G353" s="111">
        <v>65174774.760000013</v>
      </c>
      <c r="H353" s="110">
        <v>286.25724338043619</v>
      </c>
      <c r="J353" s="67">
        <v>33.813412698412698</v>
      </c>
      <c r="K353" s="61">
        <v>4675297.46</v>
      </c>
      <c r="L353" s="63">
        <v>138.26754198695454</v>
      </c>
    </row>
    <row r="354" spans="2:12" ht="12.75" x14ac:dyDescent="0.2">
      <c r="B354" s="19">
        <v>45839</v>
      </c>
      <c r="C354" s="67">
        <v>0.30011904761904762</v>
      </c>
      <c r="D354" s="112">
        <v>246.18877438359789</v>
      </c>
      <c r="E354" s="113">
        <v>37.67059571428571</v>
      </c>
      <c r="F354" s="114">
        <v>284.15948914550262</v>
      </c>
      <c r="G354" s="111">
        <v>71557434.810000002</v>
      </c>
      <c r="H354" s="110">
        <v>251.82138039866524</v>
      </c>
      <c r="J354" s="67">
        <v>34.113531746031747</v>
      </c>
      <c r="K354" s="61">
        <v>4716550</v>
      </c>
      <c r="L354" s="63">
        <v>138.26038403510222</v>
      </c>
    </row>
    <row r="355" spans="2:12" ht="12.75" x14ac:dyDescent="0.2">
      <c r="B355" s="19">
        <v>45870</v>
      </c>
      <c r="C355" s="67">
        <v>1.7006746031746032</v>
      </c>
      <c r="D355" s="112">
        <v>206.95517661693123</v>
      </c>
      <c r="E355" s="113">
        <v>26.509515476190476</v>
      </c>
      <c r="F355" s="114">
        <v>235.1653666962963</v>
      </c>
      <c r="G355" s="111">
        <v>58050022.660000004</v>
      </c>
      <c r="H355" s="110">
        <v>246.84766926147145</v>
      </c>
      <c r="J355" s="67">
        <v>31.712579365079364</v>
      </c>
      <c r="K355" s="61">
        <v>4386162.6100000003</v>
      </c>
      <c r="L355" s="63">
        <v>138.30986623654678</v>
      </c>
    </row>
    <row r="356" spans="2:12" ht="12.75" x14ac:dyDescent="0.2">
      <c r="B356" s="19">
        <v>45901</v>
      </c>
      <c r="C356" s="67">
        <v>16.6065873015873</v>
      </c>
      <c r="D356" s="112">
        <v>184.65710958082013</v>
      </c>
      <c r="E356" s="113">
        <v>22.381177896825399</v>
      </c>
      <c r="F356" s="114">
        <v>223.64487477923282</v>
      </c>
      <c r="G356" s="111">
        <v>48896532.079999998</v>
      </c>
      <c r="H356" s="110">
        <v>218.63470883590497</v>
      </c>
      <c r="J356" s="67">
        <v>102.91582341269842</v>
      </c>
      <c r="K356" s="61">
        <v>13906788.909999998</v>
      </c>
      <c r="L356" s="63">
        <v>135.12780104020516</v>
      </c>
    </row>
    <row r="357" spans="2:12" ht="12.75" x14ac:dyDescent="0.2">
      <c r="B357" s="19">
        <v>45931</v>
      </c>
      <c r="C357" s="67">
        <v>30.211984126984124</v>
      </c>
      <c r="D357" s="112">
        <v>177.29402488835979</v>
      </c>
      <c r="E357" s="113">
        <v>24.908880555555552</v>
      </c>
      <c r="F357" s="114">
        <v>232.41488957089948</v>
      </c>
      <c r="G357" s="111">
        <v>48754110.240000002</v>
      </c>
      <c r="H357" s="110">
        <v>209.77188823837074</v>
      </c>
      <c r="J357" s="67">
        <v>93.236984126984126</v>
      </c>
      <c r="K357" s="61">
        <v>12199267.460000001</v>
      </c>
      <c r="L357" s="63">
        <v>130.84150644968531</v>
      </c>
    </row>
    <row r="358" spans="2:12" ht="12.75" x14ac:dyDescent="0.2">
      <c r="B358" s="19">
        <v>45962</v>
      </c>
      <c r="C358" s="67">
        <v>37.795152126984128</v>
      </c>
      <c r="D358" s="112">
        <v>187.5324561621693</v>
      </c>
      <c r="E358" s="113">
        <v>24.532031071428573</v>
      </c>
      <c r="F358" s="114">
        <v>249.85963936058201</v>
      </c>
      <c r="G358" s="111">
        <v>52621612.559999995</v>
      </c>
      <c r="H358" s="110">
        <v>210.60469267731446</v>
      </c>
      <c r="J358" s="67">
        <v>102.16552777777777</v>
      </c>
      <c r="K358" s="61">
        <v>13457459.420000002</v>
      </c>
      <c r="L358" s="63">
        <v>131.72211520574319</v>
      </c>
    </row>
    <row r="359" spans="2:12" ht="13.5" thickBot="1" x14ac:dyDescent="0.25">
      <c r="B359" s="19">
        <v>45992</v>
      </c>
      <c r="C359" s="67">
        <v>28.441281746031745</v>
      </c>
      <c r="D359" s="112">
        <v>239.19354407195772</v>
      </c>
      <c r="E359" s="113">
        <v>36.114442443253964</v>
      </c>
      <c r="F359" s="114">
        <v>303.7492682612434</v>
      </c>
      <c r="G359" s="111">
        <v>57143066.659999996</v>
      </c>
      <c r="H359" s="110">
        <v>188.12577553554263</v>
      </c>
      <c r="J359" s="67">
        <v>68.851121031746032</v>
      </c>
      <c r="K359" s="61">
        <v>8700133.9699999988</v>
      </c>
      <c r="L359" s="63">
        <v>126.36154414956469</v>
      </c>
    </row>
    <row r="360" spans="2:12" ht="13.5" thickBot="1" x14ac:dyDescent="0.25">
      <c r="B360" s="56" t="s">
        <v>164</v>
      </c>
      <c r="C360" s="68">
        <f>SUM(C348:C359)</f>
        <v>126.36028307936509</v>
      </c>
      <c r="D360" s="72">
        <f>SUM(D348:D359)</f>
        <v>2713.951109286772</v>
      </c>
      <c r="E360" s="64">
        <f>SUM(E348:E359)</f>
        <v>332.89401839563487</v>
      </c>
      <c r="F360" s="73">
        <f>SUM(C360:E360)</f>
        <v>3173.2054107617719</v>
      </c>
      <c r="G360" s="74">
        <f t="shared" ref="G360" si="51">SUM(G348:G359)</f>
        <v>729091893.8499999</v>
      </c>
      <c r="H360" s="66">
        <f t="shared" ref="H360" si="52">G360/F360/1000</f>
        <v>229.76511113252241</v>
      </c>
      <c r="J360" s="68">
        <f>SUM(J348:J359)</f>
        <v>816.12254166666673</v>
      </c>
      <c r="K360" s="64">
        <f t="shared" ref="K360" si="53">SUM(K348:K359)</f>
        <v>108300618.2</v>
      </c>
      <c r="L360" s="66">
        <f>K360/J360</f>
        <v>132701.41758225544</v>
      </c>
    </row>
    <row r="361" spans="2:12" ht="12.75" x14ac:dyDescent="0.2">
      <c r="B361" s="19">
        <v>46023</v>
      </c>
      <c r="C361" s="67">
        <v>39.595706349206345</v>
      </c>
      <c r="D361" s="112">
        <v>258.87291560727516</v>
      </c>
      <c r="E361" s="113">
        <v>28.166140614814818</v>
      </c>
      <c r="F361" s="114">
        <v>326.63476257129633</v>
      </c>
      <c r="G361" s="111">
        <v>61160080.61999999</v>
      </c>
      <c r="H361" s="110">
        <v>187.24302379374041</v>
      </c>
      <c r="J361" s="67">
        <v>100.94003968253968</v>
      </c>
      <c r="K361" s="61">
        <v>13038922.41</v>
      </c>
      <c r="L361" s="63">
        <v>129.17492851209406</v>
      </c>
    </row>
    <row r="362" spans="2:12" ht="12.75" x14ac:dyDescent="0.2">
      <c r="B362" s="19">
        <v>46054</v>
      </c>
      <c r="C362" s="67">
        <v>0</v>
      </c>
      <c r="D362" s="112">
        <v>0</v>
      </c>
      <c r="E362" s="113">
        <v>0</v>
      </c>
      <c r="F362" s="114">
        <v>0</v>
      </c>
      <c r="G362" s="111">
        <v>0</v>
      </c>
      <c r="H362" s="110">
        <v>0</v>
      </c>
      <c r="J362" s="67">
        <v>0</v>
      </c>
      <c r="K362" s="61">
        <v>0</v>
      </c>
      <c r="L362" s="63" t="s">
        <v>36</v>
      </c>
    </row>
    <row r="363" spans="2:12" ht="12.75" x14ac:dyDescent="0.2">
      <c r="B363" s="19">
        <v>46082</v>
      </c>
      <c r="C363" s="67">
        <v>0</v>
      </c>
      <c r="D363" s="112">
        <v>0</v>
      </c>
      <c r="E363" s="113">
        <v>0</v>
      </c>
      <c r="F363" s="114">
        <v>0</v>
      </c>
      <c r="G363" s="111">
        <v>0</v>
      </c>
      <c r="H363" s="110">
        <v>0</v>
      </c>
      <c r="J363" s="67">
        <v>0</v>
      </c>
      <c r="K363" s="61">
        <v>0</v>
      </c>
      <c r="L363" s="63" t="s">
        <v>36</v>
      </c>
    </row>
    <row r="364" spans="2:12" ht="12.75" x14ac:dyDescent="0.2">
      <c r="B364" s="19">
        <v>46113</v>
      </c>
      <c r="C364" s="67">
        <v>0</v>
      </c>
      <c r="D364" s="112">
        <v>0</v>
      </c>
      <c r="E364" s="113">
        <v>0</v>
      </c>
      <c r="F364" s="114">
        <v>0</v>
      </c>
      <c r="G364" s="111">
        <v>0</v>
      </c>
      <c r="H364" s="110">
        <v>0</v>
      </c>
      <c r="J364" s="67">
        <v>0</v>
      </c>
      <c r="K364" s="61">
        <v>0</v>
      </c>
      <c r="L364" s="63" t="s">
        <v>36</v>
      </c>
    </row>
    <row r="365" spans="2:12" ht="12.75" x14ac:dyDescent="0.2">
      <c r="B365" s="19">
        <v>46143</v>
      </c>
      <c r="C365" s="67">
        <v>0</v>
      </c>
      <c r="D365" s="112">
        <v>0</v>
      </c>
      <c r="E365" s="113">
        <v>0</v>
      </c>
      <c r="F365" s="114">
        <v>0</v>
      </c>
      <c r="G365" s="111">
        <v>0</v>
      </c>
      <c r="H365" s="110">
        <v>0</v>
      </c>
      <c r="J365" s="67">
        <v>0</v>
      </c>
      <c r="K365" s="61">
        <v>0</v>
      </c>
      <c r="L365" s="63" t="s">
        <v>36</v>
      </c>
    </row>
    <row r="366" spans="2:12" ht="12.75" x14ac:dyDescent="0.2">
      <c r="B366" s="19">
        <v>46174</v>
      </c>
      <c r="C366" s="67">
        <v>0</v>
      </c>
      <c r="D366" s="112">
        <v>0</v>
      </c>
      <c r="E366" s="113">
        <v>0</v>
      </c>
      <c r="F366" s="114">
        <v>0</v>
      </c>
      <c r="G366" s="111">
        <v>0</v>
      </c>
      <c r="H366" s="110">
        <v>0</v>
      </c>
      <c r="J366" s="67">
        <v>0</v>
      </c>
      <c r="K366" s="61">
        <v>0</v>
      </c>
      <c r="L366" s="63" t="s">
        <v>36</v>
      </c>
    </row>
    <row r="367" spans="2:12" ht="12.75" x14ac:dyDescent="0.2">
      <c r="B367" s="19">
        <v>46204</v>
      </c>
      <c r="C367" s="67">
        <v>0</v>
      </c>
      <c r="D367" s="112">
        <v>0</v>
      </c>
      <c r="E367" s="113">
        <v>0</v>
      </c>
      <c r="F367" s="114">
        <v>0</v>
      </c>
      <c r="G367" s="111">
        <v>0</v>
      </c>
      <c r="H367" s="110">
        <v>0</v>
      </c>
      <c r="J367" s="67">
        <v>0</v>
      </c>
      <c r="K367" s="61">
        <v>0</v>
      </c>
      <c r="L367" s="63" t="s">
        <v>36</v>
      </c>
    </row>
    <row r="368" spans="2:12" ht="12.75" x14ac:dyDescent="0.2">
      <c r="B368" s="19">
        <v>46235</v>
      </c>
      <c r="C368" s="67">
        <v>0</v>
      </c>
      <c r="D368" s="112">
        <v>0</v>
      </c>
      <c r="E368" s="113">
        <v>0</v>
      </c>
      <c r="F368" s="114">
        <v>0</v>
      </c>
      <c r="G368" s="111">
        <v>0</v>
      </c>
      <c r="H368" s="110">
        <v>0</v>
      </c>
      <c r="J368" s="67">
        <v>0</v>
      </c>
      <c r="K368" s="61">
        <v>0</v>
      </c>
      <c r="L368" s="63" t="s">
        <v>36</v>
      </c>
    </row>
    <row r="369" spans="2:12" ht="12.75" x14ac:dyDescent="0.2">
      <c r="B369" s="19">
        <v>46266</v>
      </c>
      <c r="C369" s="67">
        <v>0</v>
      </c>
      <c r="D369" s="112">
        <v>0</v>
      </c>
      <c r="E369" s="113">
        <v>0</v>
      </c>
      <c r="F369" s="114">
        <v>0</v>
      </c>
      <c r="G369" s="111">
        <v>0</v>
      </c>
      <c r="H369" s="110">
        <v>0</v>
      </c>
      <c r="J369" s="67">
        <v>0</v>
      </c>
      <c r="K369" s="61">
        <v>0</v>
      </c>
      <c r="L369" s="63" t="s">
        <v>36</v>
      </c>
    </row>
    <row r="370" spans="2:12" ht="12.75" x14ac:dyDescent="0.2">
      <c r="B370" s="19">
        <v>46296</v>
      </c>
      <c r="C370" s="67">
        <v>0</v>
      </c>
      <c r="D370" s="112">
        <v>0</v>
      </c>
      <c r="E370" s="113">
        <v>0</v>
      </c>
      <c r="F370" s="114">
        <v>0</v>
      </c>
      <c r="G370" s="111">
        <v>0</v>
      </c>
      <c r="H370" s="110">
        <v>0</v>
      </c>
      <c r="J370" s="67">
        <v>0</v>
      </c>
      <c r="K370" s="61">
        <v>0</v>
      </c>
      <c r="L370" s="63" t="s">
        <v>36</v>
      </c>
    </row>
    <row r="371" spans="2:12" ht="12.75" x14ac:dyDescent="0.2">
      <c r="B371" s="19">
        <v>46327</v>
      </c>
      <c r="C371" s="67">
        <v>0</v>
      </c>
      <c r="D371" s="112">
        <v>0</v>
      </c>
      <c r="E371" s="113">
        <v>0</v>
      </c>
      <c r="F371" s="114">
        <v>0</v>
      </c>
      <c r="G371" s="111">
        <v>0</v>
      </c>
      <c r="H371" s="110">
        <v>0</v>
      </c>
      <c r="J371" s="67">
        <v>0</v>
      </c>
      <c r="K371" s="61">
        <v>0</v>
      </c>
      <c r="L371" s="63" t="s">
        <v>36</v>
      </c>
    </row>
    <row r="372" spans="2:12" ht="13.5" thickBot="1" x14ac:dyDescent="0.25">
      <c r="B372" s="19">
        <v>46357</v>
      </c>
      <c r="C372" s="67">
        <v>0</v>
      </c>
      <c r="D372" s="112">
        <v>0</v>
      </c>
      <c r="E372" s="113">
        <v>0</v>
      </c>
      <c r="F372" s="114">
        <v>0</v>
      </c>
      <c r="G372" s="111">
        <v>0</v>
      </c>
      <c r="H372" s="110">
        <v>0</v>
      </c>
      <c r="J372" s="67">
        <v>0</v>
      </c>
      <c r="K372" s="61">
        <v>0</v>
      </c>
      <c r="L372" s="63" t="s">
        <v>36</v>
      </c>
    </row>
    <row r="373" spans="2:12" ht="13.5" thickBot="1" x14ac:dyDescent="0.25">
      <c r="B373" s="56" t="s">
        <v>167</v>
      </c>
      <c r="C373" s="68">
        <f>SUM(C361:C372)</f>
        <v>39.595706349206345</v>
      </c>
      <c r="D373" s="72">
        <f>SUM(D361:D372)</f>
        <v>258.87291560727516</v>
      </c>
      <c r="E373" s="64">
        <f>SUM(E361:E372)</f>
        <v>28.166140614814818</v>
      </c>
      <c r="F373" s="73">
        <f>SUM(C373:E373)</f>
        <v>326.63476257129633</v>
      </c>
      <c r="G373" s="74">
        <f t="shared" ref="G373" si="54">SUM(G361:G372)</f>
        <v>61160080.61999999</v>
      </c>
      <c r="H373" s="66">
        <f t="shared" ref="H373" si="55">G373/F373/1000</f>
        <v>187.24302379374041</v>
      </c>
      <c r="J373" s="68">
        <f>SUM(J361:J372)</f>
        <v>100.94003968253968</v>
      </c>
      <c r="K373" s="64">
        <f t="shared" ref="K373" si="56">SUM(K361:K372)</f>
        <v>13038922.41</v>
      </c>
      <c r="L373" s="66">
        <f>K373/J373</f>
        <v>129174.92851209406</v>
      </c>
    </row>
    <row r="374" spans="2:12" ht="12.75" x14ac:dyDescent="0.2">
      <c r="B374" s="160"/>
      <c r="C374" s="161"/>
      <c r="D374" s="162"/>
      <c r="E374" s="163"/>
      <c r="F374" s="164"/>
      <c r="G374" s="165"/>
      <c r="H374" s="166"/>
      <c r="J374" s="167"/>
      <c r="K374" s="148"/>
      <c r="L374" s="168"/>
    </row>
    <row r="375" spans="2:12" ht="12.75" x14ac:dyDescent="0.2">
      <c r="B375" s="160"/>
      <c r="C375" s="161"/>
      <c r="D375" s="162"/>
      <c r="E375" s="163"/>
      <c r="F375" s="164"/>
      <c r="G375" s="165"/>
      <c r="H375" s="166"/>
      <c r="J375" s="167"/>
      <c r="K375" s="148"/>
      <c r="L375" s="168"/>
    </row>
    <row r="376" spans="2:12" ht="12.75" x14ac:dyDescent="0.2">
      <c r="B376" s="160"/>
      <c r="C376" s="161"/>
      <c r="D376" s="162"/>
      <c r="E376" s="163"/>
      <c r="F376" s="164"/>
      <c r="G376" s="165"/>
      <c r="H376" s="166"/>
      <c r="J376" s="167"/>
      <c r="K376" s="148"/>
      <c r="L376" s="168"/>
    </row>
    <row r="377" spans="2:12" ht="12.75" x14ac:dyDescent="0.2">
      <c r="B377" s="160"/>
      <c r="C377" s="161"/>
      <c r="D377" s="162"/>
      <c r="E377" s="163"/>
      <c r="F377" s="164"/>
      <c r="G377" s="165"/>
      <c r="H377" s="166"/>
      <c r="J377" s="167"/>
      <c r="K377" s="148"/>
      <c r="L377" s="168"/>
    </row>
    <row r="378" spans="2:12" ht="12.75" x14ac:dyDescent="0.2">
      <c r="B378" s="19"/>
      <c r="C378" s="67"/>
      <c r="D378" s="112"/>
      <c r="E378" s="113"/>
      <c r="F378" s="114"/>
      <c r="G378" s="111"/>
      <c r="H378" s="110"/>
      <c r="J378" s="172"/>
      <c r="K378" s="173"/>
      <c r="L378" s="63"/>
    </row>
    <row r="379" spans="2:12" ht="12.75" x14ac:dyDescent="0.2">
      <c r="B379" s="176" t="s">
        <v>65</v>
      </c>
    </row>
    <row r="381" spans="2:12" ht="15" x14ac:dyDescent="0.25">
      <c r="B381" s="131" t="s">
        <v>66</v>
      </c>
    </row>
  </sheetData>
  <mergeCells count="20">
    <mergeCell ref="B2:J2"/>
    <mergeCell ref="C7:F7"/>
    <mergeCell ref="J7:L7"/>
    <mergeCell ref="M10:O10"/>
    <mergeCell ref="M23:O23"/>
    <mergeCell ref="M218:O218"/>
    <mergeCell ref="M36:O36"/>
    <mergeCell ref="M114:O114"/>
    <mergeCell ref="M166:O166"/>
    <mergeCell ref="M140:O140"/>
    <mergeCell ref="M49:O49"/>
    <mergeCell ref="M62:O62"/>
    <mergeCell ref="M88:O88"/>
    <mergeCell ref="M75:O75"/>
    <mergeCell ref="M101:O101"/>
    <mergeCell ref="M205:O205"/>
    <mergeCell ref="M192:O192"/>
    <mergeCell ref="M179:O179"/>
    <mergeCell ref="M153:O153"/>
    <mergeCell ref="M127:O127"/>
  </mergeCells>
  <phoneticPr fontId="0" type="noConversion"/>
  <printOptions horizontalCentered="1" verticalCentered="1"/>
  <pageMargins left="0.75" right="0.75" top="1" bottom="1" header="0" footer="0"/>
  <pageSetup scale="80" orientation="landscape" r:id="rId1"/>
  <headerFooter alignWithMargins="0">
    <oddFooter>&amp;L&amp;"Tahoma,Negrita"&amp;16AHC - CNE&amp;CYSM&amp;R&amp;D &amp;T 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2293" r:id="rId4">
          <objectPr defaultSize="0" r:id="rId5">
            <anchor moveWithCells="1">
              <from>
                <xdr:col>13</xdr:col>
                <xdr:colOff>38100</xdr:colOff>
                <xdr:row>23</xdr:row>
                <xdr:rowOff>142875</xdr:rowOff>
              </from>
              <to>
                <xdr:col>14</xdr:col>
                <xdr:colOff>47625</xdr:colOff>
                <xdr:row>28</xdr:row>
                <xdr:rowOff>19050</xdr:rowOff>
              </to>
            </anchor>
          </objectPr>
        </oleObject>
      </mc:Choice>
      <mc:Fallback>
        <oleObject progId="Acrobat Document" dvAspect="DVASPECT_ICON" shapeId="12293" r:id="rId4"/>
      </mc:Fallback>
    </mc:AlternateContent>
    <mc:AlternateContent xmlns:mc="http://schemas.openxmlformats.org/markup-compatibility/2006">
      <mc:Choice Requires="x14">
        <oleObject progId="Acrobat Document" dvAspect="DVASPECT_ICON" shapeId="12296" r:id="rId6">
          <objectPr defaultSize="0" r:id="rId7">
            <anchor moveWithCells="1">
              <from>
                <xdr:col>13</xdr:col>
                <xdr:colOff>19050</xdr:colOff>
                <xdr:row>10</xdr:row>
                <xdr:rowOff>142875</xdr:rowOff>
              </from>
              <to>
                <xdr:col>14</xdr:col>
                <xdr:colOff>38100</xdr:colOff>
                <xdr:row>15</xdr:row>
                <xdr:rowOff>19050</xdr:rowOff>
              </to>
            </anchor>
          </objectPr>
        </oleObject>
      </mc:Choice>
      <mc:Fallback>
        <oleObject progId="Acrobat Document" dvAspect="DVASPECT_ICON" shapeId="12296" r:id="rId6"/>
      </mc:Fallback>
    </mc:AlternateContent>
    <mc:AlternateContent xmlns:mc="http://schemas.openxmlformats.org/markup-compatibility/2006">
      <mc:Choice Requires="x14">
        <oleObject progId="Acrobat Document" dvAspect="DVASPECT_ICON" shapeId="12300" r:id="rId8">
          <objectPr defaultSize="0" r:id="rId9">
            <anchor moveWithCells="1">
              <from>
                <xdr:col>13</xdr:col>
                <xdr:colOff>0</xdr:colOff>
                <xdr:row>37</xdr:row>
                <xdr:rowOff>0</xdr:rowOff>
              </from>
              <to>
                <xdr:col>14</xdr:col>
                <xdr:colOff>9525</xdr:colOff>
                <xdr:row>41</xdr:row>
                <xdr:rowOff>38100</xdr:rowOff>
              </to>
            </anchor>
          </objectPr>
        </oleObject>
      </mc:Choice>
      <mc:Fallback>
        <oleObject progId="Acrobat Document" dvAspect="DVASPECT_ICON" shapeId="12300" r:id="rId8"/>
      </mc:Fallback>
    </mc:AlternateContent>
    <mc:AlternateContent xmlns:mc="http://schemas.openxmlformats.org/markup-compatibility/2006">
      <mc:Choice Requires="x14">
        <oleObject progId="AcroExch.Document" dvAspect="DVASPECT_ICON" shapeId="12312" r:id="rId10">
          <objectPr defaultSize="0" r:id="rId11">
            <anchor moveWithCells="1">
              <from>
                <xdr:col>13</xdr:col>
                <xdr:colOff>0</xdr:colOff>
                <xdr:row>49</xdr:row>
                <xdr:rowOff>0</xdr:rowOff>
              </from>
              <to>
                <xdr:col>14</xdr:col>
                <xdr:colOff>9525</xdr:colOff>
                <xdr:row>53</xdr:row>
                <xdr:rowOff>38100</xdr:rowOff>
              </to>
            </anchor>
          </objectPr>
        </oleObject>
      </mc:Choice>
      <mc:Fallback>
        <oleObject progId="AcroExch.Document" dvAspect="DVASPECT_ICON" shapeId="12312" r:id="rId10"/>
      </mc:Fallback>
    </mc:AlternateContent>
    <mc:AlternateContent xmlns:mc="http://schemas.openxmlformats.org/markup-compatibility/2006">
      <mc:Choice Requires="x14">
        <oleObject progId="AcroExch.Document" dvAspect="DVASPECT_ICON" shapeId="12316" r:id="rId12">
          <objectPr defaultSize="0" r:id="rId13">
            <anchor moveWithCells="1">
              <from>
                <xdr:col>13</xdr:col>
                <xdr:colOff>0</xdr:colOff>
                <xdr:row>62</xdr:row>
                <xdr:rowOff>0</xdr:rowOff>
              </from>
              <to>
                <xdr:col>14</xdr:col>
                <xdr:colOff>142875</xdr:colOff>
                <xdr:row>65</xdr:row>
                <xdr:rowOff>104775</xdr:rowOff>
              </to>
            </anchor>
          </objectPr>
        </oleObject>
      </mc:Choice>
      <mc:Fallback>
        <oleObject progId="AcroExch.Document" dvAspect="DVASPECT_ICON" shapeId="12316" r:id="rId12"/>
      </mc:Fallback>
    </mc:AlternateContent>
    <mc:AlternateContent xmlns:mc="http://schemas.openxmlformats.org/markup-compatibility/2006">
      <mc:Choice Requires="x14">
        <oleObject progId="AcroExch.Document" dvAspect="DVASPECT_ICON" shapeId="12319" r:id="rId14">
          <objectPr defaultSize="0" r:id="rId15">
            <anchor moveWithCells="1">
              <from>
                <xdr:col>13</xdr:col>
                <xdr:colOff>0</xdr:colOff>
                <xdr:row>75</xdr:row>
                <xdr:rowOff>0</xdr:rowOff>
              </from>
              <to>
                <xdr:col>14</xdr:col>
                <xdr:colOff>9525</xdr:colOff>
                <xdr:row>79</xdr:row>
                <xdr:rowOff>66675</xdr:rowOff>
              </to>
            </anchor>
          </objectPr>
        </oleObject>
      </mc:Choice>
      <mc:Fallback>
        <oleObject progId="AcroExch.Document" dvAspect="DVASPECT_ICON" shapeId="12319" r:id="rId14"/>
      </mc:Fallback>
    </mc:AlternateContent>
    <mc:AlternateContent xmlns:mc="http://schemas.openxmlformats.org/markup-compatibility/2006">
      <mc:Choice Requires="x14">
        <oleObject progId="Acrobat Document" dvAspect="DVASPECT_ICON" shapeId="12321" r:id="rId16">
          <objectPr defaultSize="0" r:id="rId17">
            <anchor moveWithCells="1">
              <from>
                <xdr:col>13</xdr:col>
                <xdr:colOff>0</xdr:colOff>
                <xdr:row>88</xdr:row>
                <xdr:rowOff>0</xdr:rowOff>
              </from>
              <to>
                <xdr:col>14</xdr:col>
                <xdr:colOff>9525</xdr:colOff>
                <xdr:row>92</xdr:row>
                <xdr:rowOff>38100</xdr:rowOff>
              </to>
            </anchor>
          </objectPr>
        </oleObject>
      </mc:Choice>
      <mc:Fallback>
        <oleObject progId="Acrobat Document" dvAspect="DVASPECT_ICON" shapeId="12321" r:id="rId16"/>
      </mc:Fallback>
    </mc:AlternateContent>
    <mc:AlternateContent xmlns:mc="http://schemas.openxmlformats.org/markup-compatibility/2006">
      <mc:Choice Requires="x14">
        <oleObject progId="AcroExch.Document" dvAspect="DVASPECT_ICON" shapeId="12327" r:id="rId18">
          <objectPr defaultSize="0" r:id="rId19">
            <anchor moveWithCells="1">
              <from>
                <xdr:col>13</xdr:col>
                <xdr:colOff>0</xdr:colOff>
                <xdr:row>101</xdr:row>
                <xdr:rowOff>0</xdr:rowOff>
              </from>
              <to>
                <xdr:col>14</xdr:col>
                <xdr:colOff>9525</xdr:colOff>
                <xdr:row>105</xdr:row>
                <xdr:rowOff>66675</xdr:rowOff>
              </to>
            </anchor>
          </objectPr>
        </oleObject>
      </mc:Choice>
      <mc:Fallback>
        <oleObject progId="AcroExch.Document" dvAspect="DVASPECT_ICON" shapeId="12327" r:id="rId18"/>
      </mc:Fallback>
    </mc:AlternateContent>
    <mc:AlternateContent xmlns:mc="http://schemas.openxmlformats.org/markup-compatibility/2006">
      <mc:Choice Requires="x14">
        <oleObject progId="Acrobat Document" dvAspect="DVASPECT_ICON" shapeId="12329" r:id="rId20">
          <objectPr defaultSize="0" r:id="rId21">
            <anchor moveWithCells="1">
              <from>
                <xdr:col>13</xdr:col>
                <xdr:colOff>0</xdr:colOff>
                <xdr:row>114</xdr:row>
                <xdr:rowOff>0</xdr:rowOff>
              </from>
              <to>
                <xdr:col>14</xdr:col>
                <xdr:colOff>9525</xdr:colOff>
                <xdr:row>118</xdr:row>
                <xdr:rowOff>66675</xdr:rowOff>
              </to>
            </anchor>
          </objectPr>
        </oleObject>
      </mc:Choice>
      <mc:Fallback>
        <oleObject progId="Acrobat Document" dvAspect="DVASPECT_ICON" shapeId="12329" r:id="rId20"/>
      </mc:Fallback>
    </mc:AlternateContent>
    <mc:AlternateContent xmlns:mc="http://schemas.openxmlformats.org/markup-compatibility/2006">
      <mc:Choice Requires="x14">
        <oleObject progId="Acrobat Document" dvAspect="DVASPECT_ICON" shapeId="12331" r:id="rId22">
          <objectPr defaultSize="0" r:id="rId23">
            <anchor moveWithCells="1">
              <from>
                <xdr:col>13</xdr:col>
                <xdr:colOff>0</xdr:colOff>
                <xdr:row>127</xdr:row>
                <xdr:rowOff>0</xdr:rowOff>
              </from>
              <to>
                <xdr:col>14</xdr:col>
                <xdr:colOff>9525</xdr:colOff>
                <xdr:row>131</xdr:row>
                <xdr:rowOff>38100</xdr:rowOff>
              </to>
            </anchor>
          </objectPr>
        </oleObject>
      </mc:Choice>
      <mc:Fallback>
        <oleObject progId="Acrobat Document" dvAspect="DVASPECT_ICON" shapeId="12331" r:id="rId22"/>
      </mc:Fallback>
    </mc:AlternateContent>
    <mc:AlternateContent xmlns:mc="http://schemas.openxmlformats.org/markup-compatibility/2006">
      <mc:Choice Requires="x14">
        <oleObject progId="Acrobat Document" dvAspect="DVASPECT_ICON" shapeId="12333" r:id="rId24">
          <objectPr defaultSize="0" r:id="rId25">
            <anchor moveWithCells="1">
              <from>
                <xdr:col>13</xdr:col>
                <xdr:colOff>0</xdr:colOff>
                <xdr:row>140</xdr:row>
                <xdr:rowOff>0</xdr:rowOff>
              </from>
              <to>
                <xdr:col>14</xdr:col>
                <xdr:colOff>9525</xdr:colOff>
                <xdr:row>144</xdr:row>
                <xdr:rowOff>38100</xdr:rowOff>
              </to>
            </anchor>
          </objectPr>
        </oleObject>
      </mc:Choice>
      <mc:Fallback>
        <oleObject progId="Acrobat Document" dvAspect="DVASPECT_ICON" shapeId="12333" r:id="rId24"/>
      </mc:Fallback>
    </mc:AlternateContent>
    <mc:AlternateContent xmlns:mc="http://schemas.openxmlformats.org/markup-compatibility/2006">
      <mc:Choice Requires="x14">
        <oleObject progId="Acrobat Document" dvAspect="DVASPECT_ICON" shapeId="12335" r:id="rId26">
          <objectPr defaultSize="0" r:id="rId27">
            <anchor moveWithCells="1">
              <from>
                <xdr:col>13</xdr:col>
                <xdr:colOff>0</xdr:colOff>
                <xdr:row>153</xdr:row>
                <xdr:rowOff>0</xdr:rowOff>
              </from>
              <to>
                <xdr:col>14</xdr:col>
                <xdr:colOff>9525</xdr:colOff>
                <xdr:row>157</xdr:row>
                <xdr:rowOff>38100</xdr:rowOff>
              </to>
            </anchor>
          </objectPr>
        </oleObject>
      </mc:Choice>
      <mc:Fallback>
        <oleObject progId="Acrobat Document" dvAspect="DVASPECT_ICON" shapeId="12335" r:id="rId26"/>
      </mc:Fallback>
    </mc:AlternateContent>
    <mc:AlternateContent xmlns:mc="http://schemas.openxmlformats.org/markup-compatibility/2006">
      <mc:Choice Requires="x14">
        <oleObject progId="Acrobat Document" dvAspect="DVASPECT_ICON" shapeId="12337" r:id="rId28">
          <objectPr defaultSize="0" r:id="rId29">
            <anchor moveWithCells="1">
              <from>
                <xdr:col>13</xdr:col>
                <xdr:colOff>0</xdr:colOff>
                <xdr:row>166</xdr:row>
                <xdr:rowOff>0</xdr:rowOff>
              </from>
              <to>
                <xdr:col>14</xdr:col>
                <xdr:colOff>9525</xdr:colOff>
                <xdr:row>170</xdr:row>
                <xdr:rowOff>38100</xdr:rowOff>
              </to>
            </anchor>
          </objectPr>
        </oleObject>
      </mc:Choice>
      <mc:Fallback>
        <oleObject progId="Acrobat Document" dvAspect="DVASPECT_ICON" shapeId="12337" r:id="rId28"/>
      </mc:Fallback>
    </mc:AlternateContent>
    <mc:AlternateContent xmlns:mc="http://schemas.openxmlformats.org/markup-compatibility/2006">
      <mc:Choice Requires="x14">
        <oleObject progId="Acrobat Document" dvAspect="DVASPECT_ICON" shapeId="12339" r:id="rId30">
          <objectPr defaultSize="0" r:id="rId31">
            <anchor moveWithCells="1">
              <from>
                <xdr:col>13</xdr:col>
                <xdr:colOff>0</xdr:colOff>
                <xdr:row>180</xdr:row>
                <xdr:rowOff>0</xdr:rowOff>
              </from>
              <to>
                <xdr:col>14</xdr:col>
                <xdr:colOff>9525</xdr:colOff>
                <xdr:row>184</xdr:row>
                <xdr:rowOff>38100</xdr:rowOff>
              </to>
            </anchor>
          </objectPr>
        </oleObject>
      </mc:Choice>
      <mc:Fallback>
        <oleObject progId="Acrobat Document" dvAspect="DVASPECT_ICON" shapeId="12339" r:id="rId30"/>
      </mc:Fallback>
    </mc:AlternateContent>
    <mc:AlternateContent xmlns:mc="http://schemas.openxmlformats.org/markup-compatibility/2006">
      <mc:Choice Requires="x14">
        <oleObject progId="Acrobat Document" dvAspect="DVASPECT_ICON" shapeId="12341" r:id="rId32">
          <objectPr defaultSize="0" r:id="rId33">
            <anchor moveWithCells="1">
              <from>
                <xdr:col>13</xdr:col>
                <xdr:colOff>0</xdr:colOff>
                <xdr:row>193</xdr:row>
                <xdr:rowOff>0</xdr:rowOff>
              </from>
              <to>
                <xdr:col>14</xdr:col>
                <xdr:colOff>9525</xdr:colOff>
                <xdr:row>197</xdr:row>
                <xdr:rowOff>38100</xdr:rowOff>
              </to>
            </anchor>
          </objectPr>
        </oleObject>
      </mc:Choice>
      <mc:Fallback>
        <oleObject progId="Acrobat Document" dvAspect="DVASPECT_ICON" shapeId="12341" r:id="rId32"/>
      </mc:Fallback>
    </mc:AlternateContent>
    <mc:AlternateContent xmlns:mc="http://schemas.openxmlformats.org/markup-compatibility/2006">
      <mc:Choice Requires="x14">
        <oleObject progId="Acrobat Document" dvAspect="DVASPECT_ICON" shapeId="12343" r:id="rId34">
          <objectPr defaultSize="0" r:id="rId35">
            <anchor moveWithCells="1">
              <from>
                <xdr:col>13</xdr:col>
                <xdr:colOff>0</xdr:colOff>
                <xdr:row>206</xdr:row>
                <xdr:rowOff>0</xdr:rowOff>
              </from>
              <to>
                <xdr:col>14</xdr:col>
                <xdr:colOff>9525</xdr:colOff>
                <xdr:row>210</xdr:row>
                <xdr:rowOff>38100</xdr:rowOff>
              </to>
            </anchor>
          </objectPr>
        </oleObject>
      </mc:Choice>
      <mc:Fallback>
        <oleObject progId="Acrobat Document" dvAspect="DVASPECT_ICON" shapeId="12343" r:id="rId34"/>
      </mc:Fallback>
    </mc:AlternateContent>
    <mc:AlternateContent xmlns:mc="http://schemas.openxmlformats.org/markup-compatibility/2006">
      <mc:Choice Requires="x14">
        <oleObject progId="Acrobat Document" dvAspect="DVASPECT_ICON" shapeId="12346" r:id="rId36">
          <objectPr defaultSize="0" r:id="rId37">
            <anchor moveWithCells="1">
              <from>
                <xdr:col>13</xdr:col>
                <xdr:colOff>0</xdr:colOff>
                <xdr:row>219</xdr:row>
                <xdr:rowOff>0</xdr:rowOff>
              </from>
              <to>
                <xdr:col>14</xdr:col>
                <xdr:colOff>9525</xdr:colOff>
                <xdr:row>223</xdr:row>
                <xdr:rowOff>38100</xdr:rowOff>
              </to>
            </anchor>
          </objectPr>
        </oleObject>
      </mc:Choice>
      <mc:Fallback>
        <oleObject progId="Acrobat Document" dvAspect="DVASPECT_ICON" shapeId="12346" r:id="rId36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L371"/>
  <sheetViews>
    <sheetView zoomScale="85" workbookViewId="0">
      <pane ySplit="5" topLeftCell="A337" activePane="bottomLeft" state="frozen"/>
      <selection activeCell="F136" sqref="F136:I136"/>
      <selection pane="bottomLeft" activeCell="J348" sqref="J348"/>
    </sheetView>
  </sheetViews>
  <sheetFormatPr baseColWidth="10" defaultColWidth="11.42578125" defaultRowHeight="12.75" x14ac:dyDescent="0.2"/>
  <cols>
    <col min="1" max="1" width="11.42578125" style="11"/>
    <col min="2" max="2" width="14.5703125" style="11" customWidth="1"/>
    <col min="3" max="3" width="17.28515625" style="11" customWidth="1"/>
    <col min="4" max="4" width="22.42578125" style="11" customWidth="1"/>
    <col min="5" max="5" width="12.42578125" style="11" customWidth="1"/>
    <col min="6" max="6" width="21" style="11" customWidth="1"/>
    <col min="7" max="7" width="14.5703125" style="11" customWidth="1"/>
    <col min="8" max="9" width="13.140625" style="11" customWidth="1"/>
    <col min="10" max="10" width="13.28515625" style="11" customWidth="1"/>
    <col min="11" max="11" width="12.140625" style="11" customWidth="1"/>
    <col min="12" max="12" width="13.140625" style="11" customWidth="1"/>
    <col min="13" max="13" width="12.42578125" style="11" customWidth="1"/>
    <col min="14" max="16384" width="11.42578125" style="11"/>
  </cols>
  <sheetData>
    <row r="1" spans="2:12" ht="15.75" x14ac:dyDescent="0.25">
      <c r="B1" s="206" t="s">
        <v>152</v>
      </c>
      <c r="C1" s="206"/>
      <c r="D1" s="206"/>
      <c r="E1" s="206"/>
    </row>
    <row r="2" spans="2:12" x14ac:dyDescent="0.2">
      <c r="B2" s="10" t="s">
        <v>81</v>
      </c>
    </row>
    <row r="3" spans="2:12" ht="13.5" thickBot="1" x14ac:dyDescent="0.25">
      <c r="B3" s="55" t="s">
        <v>2</v>
      </c>
    </row>
    <row r="4" spans="2:12" x14ac:dyDescent="0.2">
      <c r="B4" s="1"/>
      <c r="C4" s="17" t="s">
        <v>123</v>
      </c>
      <c r="D4" s="17" t="s">
        <v>123</v>
      </c>
      <c r="E4" s="33" t="s">
        <v>124</v>
      </c>
      <c r="F4" s="6" t="s">
        <v>153</v>
      </c>
    </row>
    <row r="5" spans="2:12" ht="13.5" thickBot="1" x14ac:dyDescent="0.25">
      <c r="B5" s="2"/>
      <c r="C5" s="3" t="s">
        <v>154</v>
      </c>
      <c r="D5" s="3" t="s">
        <v>155</v>
      </c>
      <c r="E5" s="34" t="s">
        <v>90</v>
      </c>
      <c r="F5" s="22" t="s">
        <v>156</v>
      </c>
    </row>
    <row r="6" spans="2:12" x14ac:dyDescent="0.2">
      <c r="B6" s="19">
        <v>36161</v>
      </c>
      <c r="C6" s="61">
        <v>27151.42</v>
      </c>
      <c r="D6" s="61">
        <v>53409.724409448812</v>
      </c>
      <c r="E6" s="82">
        <v>3620465.47</v>
      </c>
      <c r="F6" s="76">
        <v>67.786634550757896</v>
      </c>
      <c r="G6" s="203" t="s">
        <v>20</v>
      </c>
      <c r="H6" s="200"/>
      <c r="I6" s="201"/>
      <c r="K6" s="16"/>
      <c r="L6" s="16"/>
    </row>
    <row r="7" spans="2:12" x14ac:dyDescent="0.2">
      <c r="B7" s="19">
        <v>36193</v>
      </c>
      <c r="C7" s="61">
        <v>12542.04</v>
      </c>
      <c r="D7" s="61">
        <v>24688.759842519685</v>
      </c>
      <c r="E7" s="82">
        <v>1874730.8</v>
      </c>
      <c r="F7" s="76">
        <v>75.934587721627281</v>
      </c>
      <c r="G7" s="38"/>
      <c r="H7" s="44"/>
      <c r="I7" s="40"/>
      <c r="K7" s="16"/>
      <c r="L7" s="16"/>
    </row>
    <row r="8" spans="2:12" x14ac:dyDescent="0.2">
      <c r="B8" s="19">
        <v>36225</v>
      </c>
      <c r="C8" s="61">
        <v>45067.39</v>
      </c>
      <c r="D8" s="61">
        <v>88714.409448818886</v>
      </c>
      <c r="E8" s="82">
        <v>6338100.3899999997</v>
      </c>
      <c r="F8" s="76">
        <v>71.443866102231979</v>
      </c>
      <c r="G8" s="38"/>
      <c r="H8" s="44"/>
      <c r="I8" s="40"/>
      <c r="K8" s="16"/>
      <c r="L8" s="16"/>
    </row>
    <row r="9" spans="2:12" x14ac:dyDescent="0.2">
      <c r="B9" s="19">
        <v>36257</v>
      </c>
      <c r="C9" s="61">
        <v>38600.949999999997</v>
      </c>
      <c r="D9" s="61">
        <v>75984.488188976378</v>
      </c>
      <c r="E9" s="82">
        <v>5955395.8200000003</v>
      </c>
      <c r="F9" s="76">
        <v>78.376468170565275</v>
      </c>
      <c r="G9" s="38"/>
      <c r="H9" s="44"/>
      <c r="I9" s="40"/>
      <c r="K9" s="16"/>
      <c r="L9" s="16"/>
    </row>
    <row r="10" spans="2:12" x14ac:dyDescent="0.2">
      <c r="B10" s="19">
        <v>36289</v>
      </c>
      <c r="C10" s="61">
        <v>51371.71</v>
      </c>
      <c r="D10" s="61">
        <v>101103.01181102364</v>
      </c>
      <c r="E10" s="82">
        <v>8405678.1900000013</v>
      </c>
      <c r="F10" s="76">
        <v>83.139740739983566</v>
      </c>
      <c r="G10" s="38"/>
      <c r="H10" s="44"/>
      <c r="I10" s="40"/>
      <c r="K10" s="16"/>
      <c r="L10" s="16"/>
    </row>
    <row r="11" spans="2:12" x14ac:dyDescent="0.2">
      <c r="B11" s="19">
        <v>36321</v>
      </c>
      <c r="C11" s="61">
        <v>43316</v>
      </c>
      <c r="D11" s="61">
        <v>85205.078740157478</v>
      </c>
      <c r="E11" s="82">
        <v>7715240.25</v>
      </c>
      <c r="F11" s="76">
        <v>90.549065432220274</v>
      </c>
      <c r="G11" s="38"/>
      <c r="H11" s="44"/>
      <c r="I11" s="40"/>
      <c r="K11" s="16"/>
      <c r="L11" s="16"/>
    </row>
    <row r="12" spans="2:12" ht="13.5" thickBot="1" x14ac:dyDescent="0.25">
      <c r="B12" s="19">
        <v>36353</v>
      </c>
      <c r="C12" s="61">
        <v>55356.83</v>
      </c>
      <c r="D12" s="61">
        <v>108968.30708661416</v>
      </c>
      <c r="E12" s="82">
        <v>11061046.65</v>
      </c>
      <c r="F12" s="76">
        <v>101.50700644737057</v>
      </c>
      <c r="G12" s="41"/>
      <c r="H12" s="48"/>
      <c r="I12" s="43"/>
      <c r="K12" s="16"/>
      <c r="L12" s="16"/>
    </row>
    <row r="13" spans="2:12" x14ac:dyDescent="0.2">
      <c r="B13" s="19">
        <v>36385</v>
      </c>
      <c r="C13" s="61">
        <v>81572.899999999994</v>
      </c>
      <c r="D13" s="61">
        <v>160551.24015748035</v>
      </c>
      <c r="E13" s="82">
        <v>17847926.559999999</v>
      </c>
      <c r="F13" s="76">
        <v>111.16654435364967</v>
      </c>
      <c r="K13" s="16"/>
      <c r="L13" s="16"/>
    </row>
    <row r="14" spans="2:12" x14ac:dyDescent="0.2">
      <c r="B14" s="19">
        <v>36417</v>
      </c>
      <c r="C14" s="61">
        <v>42785.64</v>
      </c>
      <c r="D14" s="61">
        <v>84223.700787401569</v>
      </c>
      <c r="E14" s="82">
        <v>9639337.6900000013</v>
      </c>
      <c r="F14" s="76">
        <v>114.44922984721045</v>
      </c>
      <c r="K14" s="16"/>
      <c r="L14" s="16"/>
    </row>
    <row r="15" spans="2:12" x14ac:dyDescent="0.2">
      <c r="B15" s="19">
        <v>36449</v>
      </c>
      <c r="C15" s="61">
        <v>44181.83</v>
      </c>
      <c r="D15" s="61">
        <v>86958.681102362199</v>
      </c>
      <c r="E15" s="82">
        <v>10948218.77</v>
      </c>
      <c r="F15" s="76">
        <v>125.9013893864427</v>
      </c>
      <c r="K15" s="16"/>
      <c r="L15" s="16"/>
    </row>
    <row r="16" spans="2:12" x14ac:dyDescent="0.2">
      <c r="B16" s="19">
        <v>36481</v>
      </c>
      <c r="C16" s="61">
        <v>21587.119999999999</v>
      </c>
      <c r="D16" s="61">
        <v>41424.094488188974</v>
      </c>
      <c r="E16" s="82">
        <v>5357646.5</v>
      </c>
      <c r="F16" s="76">
        <v>129.33647835144825</v>
      </c>
      <c r="K16" s="16"/>
      <c r="L16" s="16"/>
    </row>
    <row r="17" spans="2:12" ht="13.5" thickBot="1" x14ac:dyDescent="0.25">
      <c r="B17" s="19">
        <v>36513</v>
      </c>
      <c r="C17" s="61">
        <v>39157.339999999997</v>
      </c>
      <c r="D17" s="61">
        <v>75809.547244094487</v>
      </c>
      <c r="E17" s="82">
        <v>9564959.2199999988</v>
      </c>
      <c r="F17" s="76">
        <v>126.17090548242395</v>
      </c>
      <c r="K17" s="16"/>
      <c r="L17" s="16"/>
    </row>
    <row r="18" spans="2:12" ht="13.5" thickBot="1" x14ac:dyDescent="0.25">
      <c r="B18" s="18" t="s">
        <v>21</v>
      </c>
      <c r="C18" s="64">
        <v>502691.17</v>
      </c>
      <c r="D18" s="64">
        <v>987041.04330708669</v>
      </c>
      <c r="E18" s="83">
        <v>98328746.309999987</v>
      </c>
      <c r="F18" s="78">
        <v>99.619713867772873</v>
      </c>
    </row>
    <row r="19" spans="2:12" x14ac:dyDescent="0.2">
      <c r="B19" s="19">
        <v>36526</v>
      </c>
      <c r="C19" s="61">
        <v>33213.888004830107</v>
      </c>
      <c r="D19" s="61">
        <v>65381.669300846668</v>
      </c>
      <c r="E19" s="82">
        <v>8106054.5118789673</v>
      </c>
      <c r="F19" s="84">
        <v>123.98053764243669</v>
      </c>
      <c r="G19" s="203" t="s">
        <v>96</v>
      </c>
      <c r="H19" s="200"/>
      <c r="I19" s="201"/>
    </row>
    <row r="20" spans="2:12" x14ac:dyDescent="0.2">
      <c r="B20" s="19">
        <v>36557</v>
      </c>
      <c r="C20" s="61">
        <v>42526.500213965774</v>
      </c>
      <c r="D20" s="61">
        <v>83713.583098357834</v>
      </c>
      <c r="E20" s="82">
        <v>13924327.96711731</v>
      </c>
      <c r="F20" s="76">
        <v>166.33295878348869</v>
      </c>
      <c r="G20" s="38"/>
      <c r="H20" s="44"/>
      <c r="I20" s="40"/>
    </row>
    <row r="21" spans="2:12" x14ac:dyDescent="0.2">
      <c r="B21" s="19">
        <v>36586</v>
      </c>
      <c r="C21" s="61">
        <v>48833.259642116725</v>
      </c>
      <c r="D21" s="61">
        <v>96128.463862434495</v>
      </c>
      <c r="E21" s="82">
        <v>16848712.102783203</v>
      </c>
      <c r="F21" s="76">
        <v>175.27287367136861</v>
      </c>
      <c r="G21" s="38"/>
      <c r="H21" s="44"/>
      <c r="I21" s="40"/>
    </row>
    <row r="22" spans="2:12" x14ac:dyDescent="0.2">
      <c r="B22" s="19">
        <v>36617</v>
      </c>
      <c r="C22" s="61">
        <v>58040.651361133903</v>
      </c>
      <c r="D22" s="61">
        <v>114253.25071089351</v>
      </c>
      <c r="E22" s="82">
        <v>17746987.541809082</v>
      </c>
      <c r="F22" s="76">
        <v>155.33026352760911</v>
      </c>
      <c r="G22" s="38"/>
      <c r="H22" s="44"/>
      <c r="I22" s="40"/>
    </row>
    <row r="23" spans="2:12" x14ac:dyDescent="0.2">
      <c r="B23" s="19">
        <v>36647</v>
      </c>
      <c r="C23" s="61">
        <v>58037.967038594186</v>
      </c>
      <c r="D23" s="61">
        <v>114247.96661140588</v>
      </c>
      <c r="E23" s="82">
        <v>17051581.051860332</v>
      </c>
      <c r="F23" s="76">
        <v>149.25063051544936</v>
      </c>
      <c r="G23" s="38"/>
      <c r="H23" s="44"/>
      <c r="I23" s="40"/>
    </row>
    <row r="24" spans="2:12" x14ac:dyDescent="0.2">
      <c r="B24" s="19">
        <v>36678</v>
      </c>
      <c r="C24" s="61">
        <v>99907.267181694508</v>
      </c>
      <c r="D24" s="61">
        <v>196667.84878286318</v>
      </c>
      <c r="E24" s="82">
        <v>30358178.120910645</v>
      </c>
      <c r="F24" s="76">
        <v>154.36268972682194</v>
      </c>
      <c r="G24" s="38"/>
      <c r="H24" s="44"/>
      <c r="I24" s="40"/>
    </row>
    <row r="25" spans="2:12" ht="13.5" thickBot="1" x14ac:dyDescent="0.25">
      <c r="B25" s="19">
        <v>36708</v>
      </c>
      <c r="C25" s="61">
        <v>56913.271454170346</v>
      </c>
      <c r="D25" s="61">
        <v>112033.99892553219</v>
      </c>
      <c r="E25" s="82">
        <v>17024432.06741333</v>
      </c>
      <c r="F25" s="76">
        <v>151.95772917763375</v>
      </c>
      <c r="G25" s="41"/>
      <c r="H25" s="48"/>
      <c r="I25" s="43"/>
    </row>
    <row r="26" spans="2:12" x14ac:dyDescent="0.2">
      <c r="B26" s="19">
        <v>36739</v>
      </c>
      <c r="C26" s="61">
        <v>59221.217627781443</v>
      </c>
      <c r="D26" s="61">
        <v>116577.20005468788</v>
      </c>
      <c r="E26" s="82">
        <v>17435651.112304688</v>
      </c>
      <c r="F26" s="76">
        <v>149.56313159112929</v>
      </c>
    </row>
    <row r="27" spans="2:12" x14ac:dyDescent="0.2">
      <c r="B27" s="19">
        <v>36770</v>
      </c>
      <c r="C27" s="61">
        <v>49274.473286494613</v>
      </c>
      <c r="D27" s="61">
        <v>96996.994658453943</v>
      </c>
      <c r="E27" s="82">
        <v>14589209.952636719</v>
      </c>
      <c r="F27" s="76">
        <v>150.40888641971105</v>
      </c>
    </row>
    <row r="28" spans="2:12" x14ac:dyDescent="0.2">
      <c r="B28" s="19">
        <v>36800</v>
      </c>
      <c r="C28" s="61">
        <v>27494.905074126553</v>
      </c>
      <c r="D28" s="61">
        <v>54123.828886075891</v>
      </c>
      <c r="E28" s="82">
        <v>8475601.8801288605</v>
      </c>
      <c r="F28" s="76">
        <v>156.59649464137092</v>
      </c>
    </row>
    <row r="29" spans="2:12" x14ac:dyDescent="0.2">
      <c r="B29" s="19">
        <v>36831</v>
      </c>
      <c r="C29" s="61">
        <v>50632.5446421206</v>
      </c>
      <c r="D29" s="61">
        <v>99670.363468741343</v>
      </c>
      <c r="E29" s="82">
        <v>17918373.297119141</v>
      </c>
      <c r="F29" s="76">
        <v>179.7763414672277</v>
      </c>
    </row>
    <row r="30" spans="2:12" ht="13.5" thickBot="1" x14ac:dyDescent="0.25">
      <c r="B30" s="19">
        <v>36861</v>
      </c>
      <c r="C30" s="61">
        <v>38646.377668706002</v>
      </c>
      <c r="D30" s="61">
        <v>76075.546591940947</v>
      </c>
      <c r="E30" s="82">
        <v>12902645.8697052</v>
      </c>
      <c r="F30" s="76">
        <v>169.60306494954636</v>
      </c>
    </row>
    <row r="31" spans="2:12" ht="13.5" thickBot="1" x14ac:dyDescent="0.25">
      <c r="B31" s="18" t="s">
        <v>23</v>
      </c>
      <c r="C31" s="64">
        <v>622742.32319573476</v>
      </c>
      <c r="D31" s="64">
        <v>1225870.7149522339</v>
      </c>
      <c r="E31" s="83">
        <v>192381755.47566748</v>
      </c>
      <c r="F31" s="78">
        <v>156.93478368407196</v>
      </c>
    </row>
    <row r="32" spans="2:12" x14ac:dyDescent="0.2">
      <c r="B32" s="19">
        <v>36892</v>
      </c>
      <c r="C32" s="61">
        <v>28387.256170086097</v>
      </c>
      <c r="D32" s="61">
        <v>54285.872846662009</v>
      </c>
      <c r="E32" s="82">
        <v>9371288.7890472412</v>
      </c>
      <c r="F32" s="76">
        <v>172.62849978516047</v>
      </c>
      <c r="G32" s="203" t="s">
        <v>22</v>
      </c>
      <c r="H32" s="200"/>
      <c r="I32" s="201"/>
    </row>
    <row r="33" spans="2:9" x14ac:dyDescent="0.2">
      <c r="B33" s="19">
        <v>36923</v>
      </c>
      <c r="C33" s="61">
        <v>23444.144978782162</v>
      </c>
      <c r="D33" s="61">
        <v>44535.578808705424</v>
      </c>
      <c r="E33" s="82">
        <v>8833529.3297080994</v>
      </c>
      <c r="F33" s="76">
        <v>198.34769337232456</v>
      </c>
      <c r="G33" s="38"/>
      <c r="H33" s="44"/>
      <c r="I33" s="40"/>
    </row>
    <row r="34" spans="2:9" x14ac:dyDescent="0.2">
      <c r="B34" s="19">
        <v>36951</v>
      </c>
      <c r="C34" s="61">
        <v>54314.611070919782</v>
      </c>
      <c r="D34" s="61">
        <v>105458.16104717336</v>
      </c>
      <c r="E34" s="82">
        <v>21454707.233612061</v>
      </c>
      <c r="F34" s="76">
        <v>203.44283477515771</v>
      </c>
      <c r="G34" s="38"/>
      <c r="H34" s="44"/>
      <c r="I34" s="40"/>
    </row>
    <row r="35" spans="2:9" x14ac:dyDescent="0.2">
      <c r="B35" s="19">
        <v>36982</v>
      </c>
      <c r="C35" s="61">
        <v>45747.026847163215</v>
      </c>
      <c r="D35" s="61">
        <v>88464.558284794242</v>
      </c>
      <c r="E35" s="82">
        <v>13726951.005624771</v>
      </c>
      <c r="F35" s="76">
        <v>155.16893173686069</v>
      </c>
      <c r="G35" s="38"/>
      <c r="H35" s="44"/>
      <c r="I35" s="40"/>
    </row>
    <row r="36" spans="2:9" x14ac:dyDescent="0.2">
      <c r="B36" s="19">
        <v>37012</v>
      </c>
      <c r="C36" s="61">
        <v>86030.490167617798</v>
      </c>
      <c r="D36" s="61">
        <v>167783.82916230013</v>
      </c>
      <c r="E36" s="82">
        <v>26296796.066066742</v>
      </c>
      <c r="F36" s="76">
        <v>156.73021766972195</v>
      </c>
      <c r="G36" s="38"/>
      <c r="H36" s="44"/>
      <c r="I36" s="40"/>
    </row>
    <row r="37" spans="2:9" x14ac:dyDescent="0.2">
      <c r="B37" s="19">
        <v>37043</v>
      </c>
      <c r="C37" s="61">
        <v>75532.750112950802</v>
      </c>
      <c r="D37" s="61">
        <v>147050.98798331039</v>
      </c>
      <c r="E37" s="82">
        <v>19986654.472671509</v>
      </c>
      <c r="F37" s="76">
        <v>135.91649227776628</v>
      </c>
      <c r="G37" s="38"/>
      <c r="H37" s="44"/>
      <c r="I37" s="40"/>
    </row>
    <row r="38" spans="2:9" ht="13.5" thickBot="1" x14ac:dyDescent="0.25">
      <c r="B38" s="19">
        <v>37073</v>
      </c>
      <c r="C38" s="61">
        <v>23241.320259094238</v>
      </c>
      <c r="D38" s="61">
        <v>44527.730935092201</v>
      </c>
      <c r="E38" s="82">
        <v>4975158.1333618164</v>
      </c>
      <c r="F38" s="76">
        <v>111.73167886353953</v>
      </c>
      <c r="G38" s="41"/>
      <c r="H38" s="48"/>
      <c r="I38" s="43"/>
    </row>
    <row r="39" spans="2:9" x14ac:dyDescent="0.2">
      <c r="B39" s="19">
        <v>37104</v>
      </c>
      <c r="C39" s="61">
        <v>45568.653846099973</v>
      </c>
      <c r="D39" s="61">
        <v>88221.755917597737</v>
      </c>
      <c r="E39" s="82">
        <v>9687628.623260498</v>
      </c>
      <c r="F39" s="76">
        <v>109.80997286325936</v>
      </c>
    </row>
    <row r="40" spans="2:9" x14ac:dyDescent="0.2">
      <c r="B40" s="19">
        <v>37135</v>
      </c>
      <c r="C40" s="61">
        <v>54467.391524910927</v>
      </c>
      <c r="D40" s="61">
        <v>106037.97982201271</v>
      </c>
      <c r="E40" s="82">
        <v>12790823.905761719</v>
      </c>
      <c r="F40" s="76">
        <v>120.62493011684515</v>
      </c>
    </row>
    <row r="41" spans="2:9" x14ac:dyDescent="0.2">
      <c r="B41" s="19">
        <v>37165</v>
      </c>
      <c r="C41" s="61">
        <v>35518.245097136125</v>
      </c>
      <c r="D41" s="61">
        <v>68828.195185219869</v>
      </c>
      <c r="E41" s="82">
        <v>8259386.4090957642</v>
      </c>
      <c r="F41" s="76">
        <v>120.00004339601485</v>
      </c>
    </row>
    <row r="42" spans="2:9" x14ac:dyDescent="0.2">
      <c r="B42" s="19">
        <v>37196</v>
      </c>
      <c r="C42" s="61">
        <v>23366.939994990826</v>
      </c>
      <c r="D42" s="61">
        <v>44612.514106746828</v>
      </c>
      <c r="E42" s="82">
        <v>4493166.7745666504</v>
      </c>
      <c r="F42" s="76">
        <v>100.71539039058865</v>
      </c>
    </row>
    <row r="43" spans="2:9" ht="13.5" thickBot="1" x14ac:dyDescent="0.25">
      <c r="B43" s="19">
        <v>37226</v>
      </c>
      <c r="C43" s="61">
        <v>20030.344163894653</v>
      </c>
      <c r="D43" s="61">
        <v>38551.482681469686</v>
      </c>
      <c r="E43" s="82">
        <v>3291180.9440917969</v>
      </c>
      <c r="F43" s="76">
        <v>85.371060077898107</v>
      </c>
    </row>
    <row r="44" spans="2:9" ht="13.5" thickBot="1" x14ac:dyDescent="0.25">
      <c r="B44" s="18" t="s">
        <v>24</v>
      </c>
      <c r="C44" s="64">
        <f>SUM(C32:C43)</f>
        <v>515649.1742336466</v>
      </c>
      <c r="D44" s="64">
        <f>SUM(D32:D43)</f>
        <v>998358.64678108448</v>
      </c>
      <c r="E44" s="83">
        <f>SUM(E32:E43)</f>
        <v>143167271.68686867</v>
      </c>
      <c r="F44" s="78">
        <f>+E44/D44</f>
        <v>143.40264608161573</v>
      </c>
    </row>
    <row r="45" spans="2:9" x14ac:dyDescent="0.2">
      <c r="B45" s="19">
        <v>37257</v>
      </c>
      <c r="C45" s="61">
        <v>45561.671698156235</v>
      </c>
      <c r="D45" s="61">
        <v>87611.568965010956</v>
      </c>
      <c r="E45" s="82">
        <v>8115520.094909668</v>
      </c>
      <c r="F45" s="76">
        <v>92.630690110694488</v>
      </c>
      <c r="G45" s="203" t="s">
        <v>25</v>
      </c>
      <c r="H45" s="200"/>
      <c r="I45" s="201"/>
    </row>
    <row r="46" spans="2:9" x14ac:dyDescent="0.2">
      <c r="B46" s="19">
        <v>37289</v>
      </c>
      <c r="C46" s="61">
        <v>24366.723000000002</v>
      </c>
      <c r="D46" s="61">
        <v>46551.563214716465</v>
      </c>
      <c r="E46" s="82">
        <v>3413345.3432617188</v>
      </c>
      <c r="F46" s="76">
        <v>73.323968252534414</v>
      </c>
      <c r="G46" s="38"/>
      <c r="H46" s="44"/>
      <c r="I46" s="40"/>
    </row>
    <row r="47" spans="2:9" x14ac:dyDescent="0.2">
      <c r="B47" s="19">
        <v>37317</v>
      </c>
      <c r="C47" s="61">
        <v>32617.796243000001</v>
      </c>
      <c r="D47" s="61">
        <v>62242.928305833935</v>
      </c>
      <c r="E47" s="82">
        <v>5261006.5021972656</v>
      </c>
      <c r="F47" s="76">
        <v>84.523762705170796</v>
      </c>
      <c r="G47" s="38"/>
      <c r="H47" s="44"/>
      <c r="I47" s="40"/>
    </row>
    <row r="48" spans="2:9" x14ac:dyDescent="0.2">
      <c r="B48" s="19">
        <v>37348</v>
      </c>
      <c r="C48" s="61">
        <v>43593.925830001834</v>
      </c>
      <c r="D48" s="61">
        <v>83240.347963080058</v>
      </c>
      <c r="E48" s="82">
        <v>9447920.9653806686</v>
      </c>
      <c r="F48" s="76">
        <v>113.50169955525828</v>
      </c>
      <c r="G48" s="38"/>
      <c r="H48" s="44"/>
      <c r="I48" s="40"/>
    </row>
    <row r="49" spans="2:9" x14ac:dyDescent="0.2">
      <c r="B49" s="19">
        <v>37378</v>
      </c>
      <c r="C49" s="61">
        <v>59911.193846000671</v>
      </c>
      <c r="D49" s="61">
        <v>116372.93790713826</v>
      </c>
      <c r="E49" s="82">
        <v>13396379.411941528</v>
      </c>
      <c r="F49" s="76">
        <v>115.115933763152</v>
      </c>
      <c r="G49" s="38"/>
      <c r="H49" s="44"/>
      <c r="I49" s="40"/>
    </row>
    <row r="50" spans="2:9" x14ac:dyDescent="0.2">
      <c r="B50" s="19">
        <v>37409</v>
      </c>
      <c r="C50" s="61">
        <v>68033.732000000004</v>
      </c>
      <c r="D50" s="61">
        <v>131670.38044978966</v>
      </c>
      <c r="E50" s="82">
        <v>15147889.598312378</v>
      </c>
      <c r="F50" s="76">
        <v>115.04401784643416</v>
      </c>
      <c r="G50" s="38"/>
      <c r="H50" s="44"/>
      <c r="I50" s="40"/>
    </row>
    <row r="51" spans="2:9" ht="13.5" thickBot="1" x14ac:dyDescent="0.25">
      <c r="B51" s="19">
        <v>37439</v>
      </c>
      <c r="C51" s="61">
        <v>70498.493757999662</v>
      </c>
      <c r="D51" s="61">
        <v>135531.4030727878</v>
      </c>
      <c r="E51" s="82">
        <v>15624408.91078186</v>
      </c>
      <c r="F51" s="76">
        <v>115.2825733117416</v>
      </c>
      <c r="G51" s="41"/>
      <c r="H51" s="48"/>
      <c r="I51" s="43"/>
    </row>
    <row r="52" spans="2:9" x14ac:dyDescent="0.2">
      <c r="B52" s="19">
        <v>37470</v>
      </c>
      <c r="C52" s="61">
        <v>86569.252410156245</v>
      </c>
      <c r="D52" s="61">
        <v>168619.28513502303</v>
      </c>
      <c r="E52" s="82">
        <v>19851485.741737366</v>
      </c>
      <c r="F52" s="76">
        <v>117.72962817296464</v>
      </c>
    </row>
    <row r="53" spans="2:9" x14ac:dyDescent="0.2">
      <c r="B53" s="19">
        <v>37501</v>
      </c>
      <c r="C53" s="61">
        <v>26240.838</v>
      </c>
      <c r="D53" s="61">
        <v>49941.899017856267</v>
      </c>
      <c r="E53" s="82">
        <v>5220319.7602357864</v>
      </c>
      <c r="F53" s="76">
        <v>104.52785862967103</v>
      </c>
    </row>
    <row r="54" spans="2:9" x14ac:dyDescent="0.2">
      <c r="B54" s="19">
        <v>37531</v>
      </c>
      <c r="C54" s="61">
        <v>47150.558490478514</v>
      </c>
      <c r="D54" s="61">
        <v>90777.031186751075</v>
      </c>
      <c r="E54" s="82">
        <v>11408355.233642578</v>
      </c>
      <c r="F54" s="76">
        <v>125.67446946103288</v>
      </c>
    </row>
    <row r="55" spans="2:9" x14ac:dyDescent="0.2">
      <c r="B55" s="19">
        <v>37562</v>
      </c>
      <c r="C55" s="61">
        <v>38565.680921386716</v>
      </c>
      <c r="D55" s="61">
        <v>74020.523235893517</v>
      </c>
      <c r="E55" s="82">
        <v>9722846.4503173828</v>
      </c>
      <c r="F55" s="76">
        <v>131.35338721305672</v>
      </c>
    </row>
    <row r="56" spans="2:9" ht="13.5" thickBot="1" x14ac:dyDescent="0.25">
      <c r="B56" s="19">
        <v>37592</v>
      </c>
      <c r="C56" s="61">
        <v>44002.271192000386</v>
      </c>
      <c r="D56" s="61">
        <v>85281.174817309875</v>
      </c>
      <c r="E56" s="82">
        <v>11392062.534814835</v>
      </c>
      <c r="F56" s="76">
        <v>133.58238273826569</v>
      </c>
    </row>
    <row r="57" spans="2:9" ht="13.5" thickBot="1" x14ac:dyDescent="0.25">
      <c r="B57" s="18" t="s">
        <v>26</v>
      </c>
      <c r="C57" s="64">
        <v>587112.13738918025</v>
      </c>
      <c r="D57" s="64">
        <v>1131861.043271191</v>
      </c>
      <c r="E57" s="83">
        <v>128001540.54753304</v>
      </c>
      <c r="F57" s="78">
        <v>113.08944795696462</v>
      </c>
    </row>
    <row r="58" spans="2:9" x14ac:dyDescent="0.2">
      <c r="B58" s="19">
        <v>37622</v>
      </c>
      <c r="C58" s="61">
        <v>39580.938231000007</v>
      </c>
      <c r="D58" s="61">
        <v>76345.119337546319</v>
      </c>
      <c r="E58" s="82">
        <v>10693965.319999995</v>
      </c>
      <c r="F58" s="63">
        <f>+E58/D58</f>
        <v>140.07398786972269</v>
      </c>
      <c r="G58" s="199" t="s">
        <v>27</v>
      </c>
      <c r="H58" s="200"/>
      <c r="I58" s="201"/>
    </row>
    <row r="59" spans="2:9" x14ac:dyDescent="0.2">
      <c r="B59" s="19">
        <v>37653</v>
      </c>
      <c r="C59" s="61">
        <v>26870.292462000001</v>
      </c>
      <c r="D59" s="61">
        <v>51505.144757173621</v>
      </c>
      <c r="E59" s="82">
        <v>8256292.0999999996</v>
      </c>
      <c r="F59" s="63">
        <f t="shared" ref="F59:F70" si="0">+E59/D59</f>
        <v>160.30033774150428</v>
      </c>
      <c r="G59" s="38"/>
      <c r="H59" s="44"/>
      <c r="I59" s="40"/>
    </row>
    <row r="60" spans="2:9" x14ac:dyDescent="0.2">
      <c r="B60" s="19">
        <v>37681</v>
      </c>
      <c r="C60" s="61">
        <v>26779.241999999998</v>
      </c>
      <c r="D60" s="61">
        <v>51615.139777856828</v>
      </c>
      <c r="E60" s="82">
        <v>9622413.3099999987</v>
      </c>
      <c r="F60" s="63">
        <f t="shared" si="0"/>
        <v>186.42617943908127</v>
      </c>
      <c r="G60" s="38"/>
      <c r="H60" s="44"/>
      <c r="I60" s="40"/>
    </row>
    <row r="61" spans="2:9" x14ac:dyDescent="0.2">
      <c r="B61" s="19">
        <v>37712</v>
      </c>
      <c r="C61" s="61">
        <v>38589.078000000009</v>
      </c>
      <c r="D61" s="61">
        <v>74778.170428258338</v>
      </c>
      <c r="E61" s="82">
        <v>12687710.850000001</v>
      </c>
      <c r="F61" s="63">
        <f t="shared" si="0"/>
        <v>169.67131954869777</v>
      </c>
      <c r="G61" s="38"/>
      <c r="H61" s="44"/>
      <c r="I61" s="40"/>
    </row>
    <row r="62" spans="2:9" x14ac:dyDescent="0.2">
      <c r="B62" s="19">
        <v>37742</v>
      </c>
      <c r="C62" s="61">
        <v>46105.592077000001</v>
      </c>
      <c r="D62" s="61">
        <v>88554.833981650605</v>
      </c>
      <c r="E62" s="82">
        <v>13196758.819999998</v>
      </c>
      <c r="F62" s="63">
        <f t="shared" si="0"/>
        <v>149.02358489808125</v>
      </c>
      <c r="G62" s="38"/>
      <c r="H62" s="44"/>
      <c r="I62" s="40"/>
    </row>
    <row r="63" spans="2:9" x14ac:dyDescent="0.2">
      <c r="B63" s="19">
        <v>37773</v>
      </c>
      <c r="C63" s="61">
        <v>57369.99</v>
      </c>
      <c r="D63" s="61">
        <v>111066.15669706174</v>
      </c>
      <c r="E63" s="82">
        <v>17661736.280000001</v>
      </c>
      <c r="F63" s="63">
        <f t="shared" si="0"/>
        <v>159.01996436388117</v>
      </c>
      <c r="G63" s="38"/>
      <c r="H63" s="44"/>
      <c r="I63" s="40"/>
    </row>
    <row r="64" spans="2:9" ht="13.5" thickBot="1" x14ac:dyDescent="0.25">
      <c r="B64" s="19">
        <v>37803</v>
      </c>
      <c r="C64" s="61">
        <v>79943.457000000009</v>
      </c>
      <c r="D64" s="61">
        <v>155878.61528898994</v>
      </c>
      <c r="E64" s="82">
        <v>24716152.300000008</v>
      </c>
      <c r="F64" s="63">
        <f t="shared" si="0"/>
        <v>158.56025057816746</v>
      </c>
      <c r="G64" s="41"/>
      <c r="H64" s="48"/>
      <c r="I64" s="43"/>
    </row>
    <row r="65" spans="2:9" x14ac:dyDescent="0.2">
      <c r="B65" s="19">
        <v>37834</v>
      </c>
      <c r="C65" s="61">
        <v>51051.937462000002</v>
      </c>
      <c r="D65" s="61">
        <v>98535.233809235011</v>
      </c>
      <c r="E65" s="82">
        <v>15472080.939999999</v>
      </c>
      <c r="F65" s="63">
        <f t="shared" si="0"/>
        <v>157.02079694613676</v>
      </c>
    </row>
    <row r="66" spans="2:9" x14ac:dyDescent="0.2">
      <c r="B66" s="19">
        <v>37865</v>
      </c>
      <c r="C66" s="61">
        <v>35945.431102000002</v>
      </c>
      <c r="D66" s="61">
        <v>69229.334776315125</v>
      </c>
      <c r="E66" s="82">
        <v>10378543.909999998</v>
      </c>
      <c r="F66" s="63">
        <f t="shared" si="0"/>
        <v>149.91540715411764</v>
      </c>
    </row>
    <row r="67" spans="2:9" x14ac:dyDescent="0.2">
      <c r="B67" s="19">
        <v>37895</v>
      </c>
      <c r="C67" s="61">
        <v>56604.019820300004</v>
      </c>
      <c r="D67" s="61">
        <v>109255.57767284052</v>
      </c>
      <c r="E67" s="82">
        <v>16726455.480000006</v>
      </c>
      <c r="F67" s="63">
        <f t="shared" si="0"/>
        <v>153.09475119051959</v>
      </c>
    </row>
    <row r="68" spans="2:9" x14ac:dyDescent="0.2">
      <c r="B68" s="19">
        <v>37926</v>
      </c>
      <c r="C68" s="61">
        <v>31098.655997000002</v>
      </c>
      <c r="D68" s="61">
        <v>59617.804737483013</v>
      </c>
      <c r="E68" s="82">
        <v>9100379.4100000001</v>
      </c>
      <c r="F68" s="63">
        <f t="shared" si="0"/>
        <v>152.64532885892046</v>
      </c>
    </row>
    <row r="69" spans="2:9" ht="13.5" thickBot="1" x14ac:dyDescent="0.25">
      <c r="B69" s="19">
        <v>37956</v>
      </c>
      <c r="C69" s="61">
        <v>29944.792730000001</v>
      </c>
      <c r="D69" s="61">
        <v>57410.492139774287</v>
      </c>
      <c r="E69" s="82">
        <v>8691392.9199999981</v>
      </c>
      <c r="F69" s="63">
        <f t="shared" si="0"/>
        <v>151.39032250132124</v>
      </c>
    </row>
    <row r="70" spans="2:9" ht="13.5" thickBot="1" x14ac:dyDescent="0.25">
      <c r="B70" s="56" t="s">
        <v>28</v>
      </c>
      <c r="C70" s="64">
        <f>SUM(C58:C69)</f>
        <v>519883.42688129999</v>
      </c>
      <c r="D70" s="64">
        <f>SUM(D58:D69)</f>
        <v>1003791.6234041854</v>
      </c>
      <c r="E70" s="83">
        <f>SUM(E58:E69)</f>
        <v>157203881.64000002</v>
      </c>
      <c r="F70" s="66">
        <f t="shared" si="0"/>
        <v>156.61007521348932</v>
      </c>
    </row>
    <row r="71" spans="2:9" x14ac:dyDescent="0.2">
      <c r="B71" s="19">
        <v>37987</v>
      </c>
      <c r="C71" s="61">
        <v>43383.289340000003</v>
      </c>
      <c r="D71" s="61">
        <v>83295.463704908616</v>
      </c>
      <c r="E71" s="82">
        <v>14017214.160000004</v>
      </c>
      <c r="F71" s="63">
        <f>+E71/D71</f>
        <v>168.28304371602852</v>
      </c>
      <c r="G71" s="199" t="s">
        <v>29</v>
      </c>
      <c r="H71" s="200"/>
      <c r="I71" s="201"/>
    </row>
    <row r="72" spans="2:9" x14ac:dyDescent="0.2">
      <c r="B72" s="19">
        <v>38018</v>
      </c>
      <c r="C72" s="61">
        <v>22402.11116</v>
      </c>
      <c r="D72" s="61">
        <v>42407.906615348817</v>
      </c>
      <c r="E72" s="82">
        <v>8346177.3499999996</v>
      </c>
      <c r="F72" s="63">
        <f t="shared" ref="F72:F83" si="1">+E72/D72</f>
        <v>196.80710546979094</v>
      </c>
      <c r="G72" s="38"/>
      <c r="H72" s="44"/>
      <c r="I72" s="40"/>
    </row>
    <row r="73" spans="2:9" x14ac:dyDescent="0.2">
      <c r="B73" s="19">
        <v>38047</v>
      </c>
      <c r="C73" s="61">
        <v>39522.307960000006</v>
      </c>
      <c r="D73" s="61">
        <v>75899.123425824204</v>
      </c>
      <c r="E73" s="82">
        <v>13143328.300000003</v>
      </c>
      <c r="F73" s="63">
        <f t="shared" si="1"/>
        <v>173.16838069737267</v>
      </c>
      <c r="G73" s="38"/>
      <c r="H73" s="44"/>
      <c r="I73" s="40"/>
    </row>
    <row r="74" spans="2:9" x14ac:dyDescent="0.2">
      <c r="B74" s="19">
        <v>38078</v>
      </c>
      <c r="C74" s="61">
        <v>25917.473999999998</v>
      </c>
      <c r="D74" s="61">
        <v>48718.51867460279</v>
      </c>
      <c r="E74" s="82">
        <v>8984469.3199999984</v>
      </c>
      <c r="F74" s="63">
        <f t="shared" si="1"/>
        <v>184.41589696124419</v>
      </c>
      <c r="G74" s="38"/>
      <c r="H74" s="44"/>
      <c r="I74" s="40"/>
    </row>
    <row r="75" spans="2:9" x14ac:dyDescent="0.2">
      <c r="B75" s="19">
        <v>38108</v>
      </c>
      <c r="C75" s="61">
        <v>70837.67022</v>
      </c>
      <c r="D75" s="61">
        <v>137509.82348587492</v>
      </c>
      <c r="E75" s="82">
        <v>24810588.739999998</v>
      </c>
      <c r="F75" s="63">
        <f t="shared" si="1"/>
        <v>180.42775498543605</v>
      </c>
      <c r="G75" s="38"/>
      <c r="H75" s="44"/>
      <c r="I75" s="40"/>
    </row>
    <row r="76" spans="2:9" x14ac:dyDescent="0.2">
      <c r="B76" s="19">
        <v>38139</v>
      </c>
      <c r="C76" s="61">
        <v>70013.335000000006</v>
      </c>
      <c r="D76" s="61">
        <v>135892.3162863077</v>
      </c>
      <c r="E76" s="82">
        <v>26112435.650000002</v>
      </c>
      <c r="F76" s="63">
        <f t="shared" si="1"/>
        <v>192.15535038040301</v>
      </c>
      <c r="G76" s="38"/>
      <c r="H76" s="44"/>
      <c r="I76" s="40"/>
    </row>
    <row r="77" spans="2:9" ht="13.5" thickBot="1" x14ac:dyDescent="0.25">
      <c r="B77" s="19">
        <v>38169</v>
      </c>
      <c r="C77" s="61">
        <v>90718.176380000004</v>
      </c>
      <c r="D77" s="61">
        <v>175171.03637404856</v>
      </c>
      <c r="E77" s="82">
        <v>35130351.93999999</v>
      </c>
      <c r="F77" s="63">
        <f t="shared" si="1"/>
        <v>200.54886165647258</v>
      </c>
      <c r="G77" s="41"/>
      <c r="H77" s="48"/>
      <c r="I77" s="43"/>
    </row>
    <row r="78" spans="2:9" x14ac:dyDescent="0.2">
      <c r="B78" s="19">
        <v>38200</v>
      </c>
      <c r="C78" s="61">
        <v>34283.127379999998</v>
      </c>
      <c r="D78" s="61">
        <v>65351.666509291092</v>
      </c>
      <c r="E78" s="82">
        <v>13429693.369999999</v>
      </c>
      <c r="F78" s="63">
        <f t="shared" si="1"/>
        <v>205.49886617031703</v>
      </c>
    </row>
    <row r="79" spans="2:9" x14ac:dyDescent="0.2">
      <c r="B79" s="19">
        <v>38231</v>
      </c>
      <c r="C79" s="61">
        <v>56142.305999999997</v>
      </c>
      <c r="D79" s="61">
        <v>108488.53871357768</v>
      </c>
      <c r="E79" s="82">
        <v>24377656.449999992</v>
      </c>
      <c r="F79" s="63">
        <f t="shared" si="1"/>
        <v>224.7025975191705</v>
      </c>
    </row>
    <row r="80" spans="2:9" x14ac:dyDescent="0.2">
      <c r="B80" s="19">
        <v>38261</v>
      </c>
      <c r="C80" s="61">
        <v>51698.771810000006</v>
      </c>
      <c r="D80" s="61">
        <v>99902.294753353985</v>
      </c>
      <c r="E80" s="82">
        <v>22332496.269999996</v>
      </c>
      <c r="F80" s="63">
        <f t="shared" si="1"/>
        <v>223.54337630718172</v>
      </c>
    </row>
    <row r="81" spans="2:9" x14ac:dyDescent="0.2">
      <c r="B81" s="19">
        <v>38292</v>
      </c>
      <c r="C81" s="61">
        <v>29950.17928</v>
      </c>
      <c r="D81" s="61">
        <v>56884.610696723641</v>
      </c>
      <c r="E81" s="82">
        <v>14290003.290000001</v>
      </c>
      <c r="F81" s="63">
        <f t="shared" si="1"/>
        <v>251.21035575309045</v>
      </c>
    </row>
    <row r="82" spans="2:9" ht="13.5" thickBot="1" x14ac:dyDescent="0.25">
      <c r="B82" s="19">
        <v>38322</v>
      </c>
      <c r="C82" s="61">
        <v>40604.309000000001</v>
      </c>
      <c r="D82" s="61">
        <v>77894.763270911135</v>
      </c>
      <c r="E82" s="82">
        <v>18296981.18</v>
      </c>
      <c r="F82" s="63">
        <f t="shared" si="1"/>
        <v>234.8935976140618</v>
      </c>
    </row>
    <row r="83" spans="2:9" ht="13.5" thickBot="1" x14ac:dyDescent="0.25">
      <c r="B83" s="56" t="s">
        <v>30</v>
      </c>
      <c r="C83" s="64">
        <f>SUM(C71:C82)</f>
        <v>575473.05753000011</v>
      </c>
      <c r="D83" s="64">
        <f>SUM(D71:D82)</f>
        <v>1107416.0625107731</v>
      </c>
      <c r="E83" s="83">
        <f>SUM(E71:E82)</f>
        <v>223271396.02000001</v>
      </c>
      <c r="F83" s="66">
        <f t="shared" si="1"/>
        <v>201.61473503805891</v>
      </c>
    </row>
    <row r="84" spans="2:9" x14ac:dyDescent="0.2">
      <c r="B84" s="19">
        <v>38353</v>
      </c>
      <c r="C84" s="61">
        <v>35519.25331</v>
      </c>
      <c r="D84" s="61">
        <v>67786.741099936102</v>
      </c>
      <c r="E84" s="82">
        <v>15356906.02</v>
      </c>
      <c r="F84" s="63">
        <f>+E84/D84</f>
        <v>226.54734201427004</v>
      </c>
      <c r="G84" s="199" t="s">
        <v>31</v>
      </c>
      <c r="H84" s="200"/>
      <c r="I84" s="201"/>
    </row>
    <row r="85" spans="2:9" x14ac:dyDescent="0.2">
      <c r="B85" s="19">
        <v>38384</v>
      </c>
      <c r="C85" s="61">
        <v>39220.480380000001</v>
      </c>
      <c r="D85" s="61">
        <v>74919.760035754603</v>
      </c>
      <c r="E85" s="82">
        <v>15464330.5</v>
      </c>
      <c r="F85" s="63">
        <f t="shared" ref="F85:F96" si="2">+E85/D85</f>
        <v>206.41190645324843</v>
      </c>
      <c r="G85" s="38"/>
      <c r="H85" s="44"/>
      <c r="I85" s="40"/>
    </row>
    <row r="86" spans="2:9" x14ac:dyDescent="0.2">
      <c r="B86" s="19">
        <v>38412</v>
      </c>
      <c r="C86" s="61">
        <v>39703.561379999999</v>
      </c>
      <c r="D86" s="61">
        <v>76022.897625369384</v>
      </c>
      <c r="E86" s="82">
        <v>16896790.309999999</v>
      </c>
      <c r="F86" s="63">
        <f t="shared" si="2"/>
        <v>222.25922502013944</v>
      </c>
      <c r="G86" s="38"/>
      <c r="H86" s="44"/>
      <c r="I86" s="40"/>
    </row>
    <row r="87" spans="2:9" x14ac:dyDescent="0.2">
      <c r="B87" s="19">
        <v>38443</v>
      </c>
      <c r="C87" s="61">
        <v>33550.630669999999</v>
      </c>
      <c r="D87" s="61">
        <v>64081.618156693861</v>
      </c>
      <c r="E87" s="82">
        <v>15327151.869999999</v>
      </c>
      <c r="F87" s="63">
        <f t="shared" si="2"/>
        <v>239.1817234159364</v>
      </c>
      <c r="G87" s="38"/>
      <c r="H87" s="44"/>
      <c r="I87" s="40"/>
    </row>
    <row r="88" spans="2:9" x14ac:dyDescent="0.2">
      <c r="B88" s="19">
        <v>38473</v>
      </c>
      <c r="C88" s="61">
        <v>83605.659</v>
      </c>
      <c r="D88" s="61">
        <v>161027.48696622314</v>
      </c>
      <c r="E88" s="82">
        <v>38559229.18</v>
      </c>
      <c r="F88" s="63">
        <f t="shared" si="2"/>
        <v>239.4574361586362</v>
      </c>
      <c r="G88" s="38"/>
      <c r="H88" s="44"/>
      <c r="I88" s="40"/>
    </row>
    <row r="89" spans="2:9" x14ac:dyDescent="0.2">
      <c r="B89" s="19">
        <v>38504</v>
      </c>
      <c r="C89" s="61">
        <v>61204.670850000002</v>
      </c>
      <c r="D89" s="61">
        <v>118496.67536493015</v>
      </c>
      <c r="E89" s="82">
        <v>27438410.649999999</v>
      </c>
      <c r="F89" s="63">
        <f t="shared" si="2"/>
        <v>231.55426568297267</v>
      </c>
      <c r="G89" s="38"/>
      <c r="H89" s="44"/>
      <c r="I89" s="40"/>
    </row>
    <row r="90" spans="2:9" ht="13.5" thickBot="1" x14ac:dyDescent="0.25">
      <c r="B90" s="19">
        <v>38534</v>
      </c>
      <c r="C90" s="61">
        <v>82284.205830000006</v>
      </c>
      <c r="D90" s="61">
        <v>159576.22386414942</v>
      </c>
      <c r="E90" s="82">
        <v>37208145.93999999</v>
      </c>
      <c r="F90" s="63">
        <f t="shared" si="2"/>
        <v>233.16848236536831</v>
      </c>
      <c r="G90" s="41"/>
      <c r="H90" s="48"/>
      <c r="I90" s="43"/>
    </row>
    <row r="91" spans="2:9" x14ac:dyDescent="0.2">
      <c r="B91" s="19">
        <v>38565</v>
      </c>
      <c r="C91" s="61">
        <v>61082.847000000002</v>
      </c>
      <c r="D91" s="61">
        <v>118268.23539017096</v>
      </c>
      <c r="E91" s="82">
        <v>28191317.150000002</v>
      </c>
      <c r="F91" s="63">
        <f t="shared" si="2"/>
        <v>238.36761457542579</v>
      </c>
    </row>
    <row r="92" spans="2:9" x14ac:dyDescent="0.2">
      <c r="B92" s="19">
        <v>38596</v>
      </c>
      <c r="C92" s="61">
        <v>65737.119659999997</v>
      </c>
      <c r="D92" s="61">
        <v>127228.42806428051</v>
      </c>
      <c r="E92" s="82">
        <v>33416573.709999997</v>
      </c>
      <c r="F92" s="63">
        <f t="shared" si="2"/>
        <v>262.65021283699826</v>
      </c>
    </row>
    <row r="93" spans="2:9" x14ac:dyDescent="0.2">
      <c r="B93" s="19">
        <v>38626</v>
      </c>
      <c r="C93" s="61">
        <v>47192.11174</v>
      </c>
      <c r="D93" s="61">
        <v>90244.862546706863</v>
      </c>
      <c r="E93" s="82">
        <v>26489565.850000001</v>
      </c>
      <c r="F93" s="63">
        <f t="shared" si="2"/>
        <v>293.52990411271492</v>
      </c>
    </row>
    <row r="94" spans="2:9" x14ac:dyDescent="0.2">
      <c r="B94" s="19">
        <v>38657</v>
      </c>
      <c r="C94" s="61">
        <v>38324.071830000001</v>
      </c>
      <c r="D94" s="61">
        <v>72785.446482399071</v>
      </c>
      <c r="E94" s="82">
        <v>23199324.640000001</v>
      </c>
      <c r="F94" s="63">
        <f t="shared" si="2"/>
        <v>318.73576052885858</v>
      </c>
    </row>
    <row r="95" spans="2:9" ht="13.5" thickBot="1" x14ac:dyDescent="0.25">
      <c r="B95" s="19">
        <v>38687</v>
      </c>
      <c r="C95" s="61">
        <v>41638.810159999994</v>
      </c>
      <c r="D95" s="61">
        <v>79550.183069781939</v>
      </c>
      <c r="E95" s="82">
        <v>23506405.700000007</v>
      </c>
      <c r="F95" s="63">
        <f t="shared" si="2"/>
        <v>295.49153493939838</v>
      </c>
    </row>
    <row r="96" spans="2:9" ht="13.5" thickBot="1" x14ac:dyDescent="0.25">
      <c r="B96" s="56" t="s">
        <v>32</v>
      </c>
      <c r="C96" s="64">
        <f>SUM(C84:C95)</f>
        <v>629063.42180999997</v>
      </c>
      <c r="D96" s="64">
        <f>SUM(D84:D95)</f>
        <v>1209988.558666396</v>
      </c>
      <c r="E96" s="83">
        <f>SUM(E84:E95)</f>
        <v>301054151.51999998</v>
      </c>
      <c r="F96" s="66">
        <f t="shared" si="2"/>
        <v>248.80743653626823</v>
      </c>
    </row>
    <row r="97" spans="2:9" x14ac:dyDescent="0.2">
      <c r="B97" s="19">
        <v>38718</v>
      </c>
      <c r="C97" s="61">
        <v>57512.832000000002</v>
      </c>
      <c r="D97" s="61">
        <v>110135.10296290762</v>
      </c>
      <c r="E97" s="82">
        <v>30947178.819999997</v>
      </c>
      <c r="F97" s="63">
        <f>+E97/D97</f>
        <v>280.9928713683837</v>
      </c>
      <c r="G97" s="199" t="s">
        <v>33</v>
      </c>
      <c r="H97" s="200"/>
      <c r="I97" s="201"/>
    </row>
    <row r="98" spans="2:9" x14ac:dyDescent="0.2">
      <c r="B98" s="19">
        <v>38749</v>
      </c>
      <c r="C98" s="61">
        <v>37707.397369999999</v>
      </c>
      <c r="D98" s="61">
        <v>72153.86217398486</v>
      </c>
      <c r="E98" s="82">
        <v>20107054.399999999</v>
      </c>
      <c r="F98" s="63">
        <f t="shared" ref="F98:F109" si="3">+E98/D98</f>
        <v>278.66913556915068</v>
      </c>
      <c r="G98" s="38"/>
      <c r="H98" s="44"/>
      <c r="I98" s="40"/>
    </row>
    <row r="99" spans="2:9" x14ac:dyDescent="0.2">
      <c r="B99" s="19">
        <v>38777</v>
      </c>
      <c r="C99" s="61">
        <v>30493.271840000001</v>
      </c>
      <c r="D99" s="61">
        <v>57702.162663283889</v>
      </c>
      <c r="E99" s="82">
        <v>15665906.369999999</v>
      </c>
      <c r="F99" s="63">
        <f t="shared" si="3"/>
        <v>271.4960002698179</v>
      </c>
      <c r="G99" s="38"/>
      <c r="H99" s="44"/>
      <c r="I99" s="40"/>
    </row>
    <row r="100" spans="2:9" x14ac:dyDescent="0.2">
      <c r="B100" s="19">
        <v>38808</v>
      </c>
      <c r="C100" s="61">
        <v>47403.20001</v>
      </c>
      <c r="D100" s="61">
        <v>91211.740277949255</v>
      </c>
      <c r="E100" s="82">
        <v>24612109.500000004</v>
      </c>
      <c r="F100" s="63">
        <f t="shared" si="3"/>
        <v>269.83488556406883</v>
      </c>
      <c r="G100" s="38"/>
      <c r="H100" s="44"/>
      <c r="I100" s="40"/>
    </row>
    <row r="101" spans="2:9" x14ac:dyDescent="0.2">
      <c r="B101" s="19">
        <v>38838</v>
      </c>
      <c r="C101" s="61">
        <v>92090.27876999999</v>
      </c>
      <c r="D101" s="61">
        <v>179124.44911113169</v>
      </c>
      <c r="E101" s="82">
        <v>52281180.829999998</v>
      </c>
      <c r="F101" s="63">
        <f t="shared" si="3"/>
        <v>291.87071384969852</v>
      </c>
      <c r="G101" s="38"/>
      <c r="H101" s="44"/>
      <c r="I101" s="40"/>
    </row>
    <row r="102" spans="2:9" x14ac:dyDescent="0.2">
      <c r="B102" s="19">
        <v>38869</v>
      </c>
      <c r="C102" s="61">
        <v>61702.10183</v>
      </c>
      <c r="D102" s="61">
        <v>117203.26084335786</v>
      </c>
      <c r="E102" s="82">
        <v>35332780.379999995</v>
      </c>
      <c r="F102" s="63">
        <f t="shared" si="3"/>
        <v>301.46584767144196</v>
      </c>
      <c r="G102" s="38"/>
      <c r="H102" s="44"/>
      <c r="I102" s="40"/>
    </row>
    <row r="103" spans="2:9" ht="13.5" thickBot="1" x14ac:dyDescent="0.25">
      <c r="B103" s="19">
        <v>38899</v>
      </c>
      <c r="C103" s="61">
        <v>59041.137159999998</v>
      </c>
      <c r="D103" s="61">
        <v>113356.50107887755</v>
      </c>
      <c r="E103" s="82">
        <v>35275513.510000005</v>
      </c>
      <c r="F103" s="63">
        <f t="shared" si="3"/>
        <v>311.19091692371506</v>
      </c>
      <c r="G103" s="41"/>
      <c r="H103" s="48"/>
      <c r="I103" s="43"/>
    </row>
    <row r="104" spans="2:9" x14ac:dyDescent="0.2">
      <c r="B104" s="19">
        <v>38930</v>
      </c>
      <c r="C104" s="61">
        <v>65711.894849999997</v>
      </c>
      <c r="D104" s="61">
        <v>126581.03310652259</v>
      </c>
      <c r="E104" s="82">
        <v>40287493.970000006</v>
      </c>
      <c r="F104" s="63">
        <f t="shared" si="3"/>
        <v>318.2743336918146</v>
      </c>
    </row>
    <row r="105" spans="2:9" x14ac:dyDescent="0.2">
      <c r="B105" s="19">
        <v>38961</v>
      </c>
      <c r="C105" s="61">
        <v>72203.924770000012</v>
      </c>
      <c r="D105" s="61">
        <v>139444.75295286911</v>
      </c>
      <c r="E105" s="82">
        <v>44792804.820000008</v>
      </c>
      <c r="F105" s="63">
        <f t="shared" si="3"/>
        <v>321.22259082161031</v>
      </c>
    </row>
    <row r="106" spans="2:9" x14ac:dyDescent="0.2">
      <c r="B106" s="19">
        <v>38991</v>
      </c>
      <c r="C106" s="61">
        <v>52879.718150000008</v>
      </c>
      <c r="D106" s="61">
        <v>101068.75260107302</v>
      </c>
      <c r="E106" s="82">
        <v>30119898.089999989</v>
      </c>
      <c r="F106" s="63">
        <f t="shared" si="3"/>
        <v>298.01394906777756</v>
      </c>
    </row>
    <row r="107" spans="2:9" x14ac:dyDescent="0.2">
      <c r="B107" s="19">
        <v>39022</v>
      </c>
      <c r="C107" s="61">
        <v>48784.645380000002</v>
      </c>
      <c r="D107" s="61">
        <v>92570.620143095002</v>
      </c>
      <c r="E107" s="82">
        <v>23988988.070000004</v>
      </c>
      <c r="F107" s="63">
        <f t="shared" si="3"/>
        <v>259.14256632307308</v>
      </c>
    </row>
    <row r="108" spans="2:9" ht="13.5" thickBot="1" x14ac:dyDescent="0.25">
      <c r="B108" s="19">
        <v>39052</v>
      </c>
      <c r="C108" s="61">
        <v>46955.236680000002</v>
      </c>
      <c r="D108" s="61">
        <v>88941.234877444294</v>
      </c>
      <c r="E108" s="82">
        <v>23947370.879999995</v>
      </c>
      <c r="F108" s="63">
        <f t="shared" si="3"/>
        <v>269.24936350386906</v>
      </c>
    </row>
    <row r="109" spans="2:9" ht="13.5" thickBot="1" x14ac:dyDescent="0.25">
      <c r="B109" s="56" t="s">
        <v>34</v>
      </c>
      <c r="C109" s="64">
        <f>SUM(C97:C108)</f>
        <v>672485.63880999992</v>
      </c>
      <c r="D109" s="64">
        <f>SUM(D97:D108)</f>
        <v>1289493.4727924971</v>
      </c>
      <c r="E109" s="83">
        <f>SUM(E97:E108)</f>
        <v>377358279.63999999</v>
      </c>
      <c r="F109" s="66">
        <f t="shared" si="3"/>
        <v>292.64070551889</v>
      </c>
    </row>
    <row r="110" spans="2:9" x14ac:dyDescent="0.2">
      <c r="B110" s="19">
        <v>39083</v>
      </c>
      <c r="C110" s="61">
        <v>55251.425840000004</v>
      </c>
      <c r="D110" s="61">
        <v>103821.06966074446</v>
      </c>
      <c r="E110" s="82">
        <v>27833352.539999999</v>
      </c>
      <c r="F110" s="63">
        <f>+E110/D110</f>
        <v>268.0896337415025</v>
      </c>
      <c r="G110" s="199" t="s">
        <v>35</v>
      </c>
      <c r="H110" s="200"/>
      <c r="I110" s="201"/>
    </row>
    <row r="111" spans="2:9" x14ac:dyDescent="0.2">
      <c r="B111" s="19">
        <v>39114</v>
      </c>
      <c r="C111" s="61">
        <v>44503.660389999997</v>
      </c>
      <c r="D111" s="61">
        <v>85037.6652366177</v>
      </c>
      <c r="E111" s="82">
        <v>21392612.399999999</v>
      </c>
      <c r="F111" s="63">
        <f t="shared" ref="F111:F122" si="4">+E111/D111</f>
        <v>251.56631876563114</v>
      </c>
      <c r="G111" s="38"/>
      <c r="H111" s="44"/>
      <c r="I111" s="40"/>
    </row>
    <row r="112" spans="2:9" x14ac:dyDescent="0.2">
      <c r="B112" s="19">
        <v>39142</v>
      </c>
      <c r="C112" s="61">
        <v>51894.958400000003</v>
      </c>
      <c r="D112" s="61">
        <v>98115.684155759533</v>
      </c>
      <c r="E112" s="82">
        <v>26816713.619999997</v>
      </c>
      <c r="F112" s="63">
        <f t="shared" si="4"/>
        <v>273.31729733880491</v>
      </c>
      <c r="G112" s="38"/>
      <c r="H112" s="44"/>
      <c r="I112" s="40"/>
    </row>
    <row r="113" spans="2:9" x14ac:dyDescent="0.2">
      <c r="B113" s="19">
        <v>39173</v>
      </c>
      <c r="C113" s="61">
        <v>60889.45431999999</v>
      </c>
      <c r="D113" s="61">
        <v>114611.84598241122</v>
      </c>
      <c r="E113" s="82">
        <v>33573296.550000004</v>
      </c>
      <c r="F113" s="63">
        <f t="shared" si="4"/>
        <v>292.93042322302614</v>
      </c>
      <c r="G113" s="38"/>
      <c r="H113" s="44"/>
      <c r="I113" s="40"/>
    </row>
    <row r="114" spans="2:9" x14ac:dyDescent="0.2">
      <c r="B114" s="19">
        <v>39203</v>
      </c>
      <c r="C114" s="61">
        <v>86846.937940000018</v>
      </c>
      <c r="D114" s="61">
        <v>166169.67914763183</v>
      </c>
      <c r="E114" s="82">
        <v>53386042.980000012</v>
      </c>
      <c r="F114" s="63">
        <f t="shared" si="4"/>
        <v>321.2742737053112</v>
      </c>
      <c r="G114" s="38"/>
      <c r="H114" s="44"/>
      <c r="I114" s="40"/>
    </row>
    <row r="115" spans="2:9" x14ac:dyDescent="0.2">
      <c r="B115" s="19">
        <v>39234</v>
      </c>
      <c r="C115" s="61">
        <v>88376.620849999992</v>
      </c>
      <c r="D115" s="61">
        <v>170096.83442113511</v>
      </c>
      <c r="E115" s="82">
        <v>56198440.230000004</v>
      </c>
      <c r="F115" s="63">
        <f t="shared" si="4"/>
        <v>330.39086483444373</v>
      </c>
      <c r="G115" s="38"/>
      <c r="H115" s="44"/>
      <c r="I115" s="40"/>
    </row>
    <row r="116" spans="2:9" ht="13.5" thickBot="1" x14ac:dyDescent="0.25">
      <c r="B116" s="19">
        <v>39264</v>
      </c>
      <c r="C116" s="61">
        <v>137564.11378000001</v>
      </c>
      <c r="D116" s="61">
        <v>257524.10607412091</v>
      </c>
      <c r="E116" s="82">
        <v>88482616.629999995</v>
      </c>
      <c r="F116" s="63">
        <f t="shared" si="4"/>
        <v>343.58964672818945</v>
      </c>
      <c r="G116" s="41"/>
      <c r="H116" s="48"/>
      <c r="I116" s="43"/>
    </row>
    <row r="117" spans="2:9" x14ac:dyDescent="0.2">
      <c r="B117" s="19">
        <v>39295</v>
      </c>
      <c r="C117" s="61">
        <v>131191.82285</v>
      </c>
      <c r="D117" s="61">
        <v>251186.32720214821</v>
      </c>
      <c r="E117" s="82">
        <v>87632551.449999988</v>
      </c>
      <c r="F117" s="63">
        <f t="shared" si="4"/>
        <v>348.87468767149733</v>
      </c>
    </row>
    <row r="118" spans="2:9" x14ac:dyDescent="0.2">
      <c r="B118" s="19">
        <v>39326</v>
      </c>
      <c r="C118" s="61">
        <v>80451.29062</v>
      </c>
      <c r="D118" s="61">
        <v>150845.29280681117</v>
      </c>
      <c r="E118" s="82">
        <v>51937896.830000006</v>
      </c>
      <c r="F118" s="63">
        <f t="shared" si="4"/>
        <v>344.31234719745152</v>
      </c>
    </row>
    <row r="119" spans="2:9" x14ac:dyDescent="0.2">
      <c r="B119" s="19">
        <v>39356</v>
      </c>
      <c r="C119" s="61">
        <v>92864.341690000001</v>
      </c>
      <c r="D119" s="61">
        <v>175121.98741103371</v>
      </c>
      <c r="E119" s="82">
        <v>63901092.00999999</v>
      </c>
      <c r="F119" s="63">
        <f t="shared" si="4"/>
        <v>364.89473968803213</v>
      </c>
    </row>
    <row r="120" spans="2:9" x14ac:dyDescent="0.2">
      <c r="B120" s="19">
        <v>39387</v>
      </c>
      <c r="C120" s="61">
        <v>72424.648259999987</v>
      </c>
      <c r="D120" s="61">
        <v>137370.25136486354</v>
      </c>
      <c r="E120" s="82">
        <v>55018307.219999999</v>
      </c>
      <c r="F120" s="63">
        <f t="shared" si="4"/>
        <v>400.51107625819299</v>
      </c>
    </row>
    <row r="121" spans="2:9" ht="13.5" thickBot="1" x14ac:dyDescent="0.25">
      <c r="B121" s="19">
        <v>39417</v>
      </c>
      <c r="C121" s="61">
        <v>72100.6446</v>
      </c>
      <c r="D121" s="61">
        <v>138601.03886731647</v>
      </c>
      <c r="E121" s="82">
        <v>59844654.260000005</v>
      </c>
      <c r="F121" s="63">
        <f t="shared" si="4"/>
        <v>431.77637591367278</v>
      </c>
    </row>
    <row r="122" spans="2:9" ht="13.5" thickBot="1" x14ac:dyDescent="0.25">
      <c r="B122" s="56" t="s">
        <v>37</v>
      </c>
      <c r="C122" s="64">
        <f>SUM(C110:C121)</f>
        <v>974359.91954000015</v>
      </c>
      <c r="D122" s="64">
        <f>SUM(D110:D121)</f>
        <v>1848501.7823305938</v>
      </c>
      <c r="E122" s="83">
        <f>SUM(E110:E121)</f>
        <v>626017576.72000003</v>
      </c>
      <c r="F122" s="66">
        <f t="shared" si="4"/>
        <v>338.66214396110354</v>
      </c>
    </row>
    <row r="123" spans="2:9" x14ac:dyDescent="0.2">
      <c r="B123" s="19">
        <v>39448</v>
      </c>
      <c r="C123" s="61">
        <v>49005.39</v>
      </c>
      <c r="D123" s="61">
        <v>92480.817242402365</v>
      </c>
      <c r="E123" s="82">
        <v>39453163.5625</v>
      </c>
      <c r="F123" s="63">
        <f>+E123/D123</f>
        <v>426.60915786555961</v>
      </c>
      <c r="G123" s="199" t="s">
        <v>38</v>
      </c>
      <c r="H123" s="200"/>
      <c r="I123" s="201"/>
    </row>
    <row r="124" spans="2:9" x14ac:dyDescent="0.2">
      <c r="B124" s="19">
        <v>39479</v>
      </c>
      <c r="C124" s="61">
        <v>61012.473749999997</v>
      </c>
      <c r="D124" s="61">
        <v>114061.19425302722</v>
      </c>
      <c r="E124" s="82">
        <v>49137220.6875</v>
      </c>
      <c r="F124" s="63">
        <f t="shared" ref="F124:F135" si="5">+E124/D124</f>
        <v>430.79700339185149</v>
      </c>
      <c r="G124" s="38"/>
      <c r="H124" s="44"/>
      <c r="I124" s="40"/>
    </row>
    <row r="125" spans="2:9" x14ac:dyDescent="0.2">
      <c r="B125" s="19">
        <v>39508</v>
      </c>
      <c r="C125" s="61">
        <v>71177.293439941408</v>
      </c>
      <c r="D125" s="61">
        <v>136304.7336797794</v>
      </c>
      <c r="E125" s="82">
        <v>55412447.990034103</v>
      </c>
      <c r="F125" s="63">
        <f t="shared" si="5"/>
        <v>406.53355532181678</v>
      </c>
      <c r="G125" s="38"/>
      <c r="H125" s="44"/>
      <c r="I125" s="40"/>
    </row>
    <row r="126" spans="2:9" x14ac:dyDescent="0.2">
      <c r="B126" s="19">
        <v>39539</v>
      </c>
      <c r="C126" s="61">
        <v>90535.813490001674</v>
      </c>
      <c r="D126" s="61">
        <v>170184.29829315381</v>
      </c>
      <c r="E126" s="82">
        <v>72506118.612350464</v>
      </c>
      <c r="F126" s="63">
        <f t="shared" si="5"/>
        <v>426.04470177062888</v>
      </c>
      <c r="G126" s="38"/>
      <c r="H126" s="44"/>
      <c r="I126" s="40"/>
    </row>
    <row r="127" spans="2:9" x14ac:dyDescent="0.2">
      <c r="B127" s="19">
        <v>39569</v>
      </c>
      <c r="C127" s="61">
        <v>84967.900420083053</v>
      </c>
      <c r="D127" s="61">
        <v>161248.70810615009</v>
      </c>
      <c r="E127" s="82">
        <v>70359135.607343674</v>
      </c>
      <c r="F127" s="63">
        <f t="shared" si="5"/>
        <v>436.33922053518859</v>
      </c>
      <c r="G127" s="38"/>
      <c r="H127" s="44"/>
      <c r="I127" s="40"/>
    </row>
    <row r="128" spans="2:9" x14ac:dyDescent="0.2">
      <c r="B128" s="19">
        <v>39600</v>
      </c>
      <c r="C128" s="61">
        <v>104534.03555999947</v>
      </c>
      <c r="D128" s="61">
        <v>199891.54490995919</v>
      </c>
      <c r="E128" s="82">
        <v>94463389.252044678</v>
      </c>
      <c r="F128" s="63">
        <f t="shared" si="5"/>
        <v>472.573211111033</v>
      </c>
      <c r="G128" s="38"/>
      <c r="H128" s="44"/>
      <c r="I128" s="40"/>
    </row>
    <row r="129" spans="2:9" ht="13.5" thickBot="1" x14ac:dyDescent="0.25">
      <c r="B129" s="19">
        <v>39630</v>
      </c>
      <c r="C129" s="61">
        <v>114405.28449999999</v>
      </c>
      <c r="D129" s="61">
        <v>214832.6409655317</v>
      </c>
      <c r="E129" s="82">
        <v>110418798.70962524</v>
      </c>
      <c r="F129" s="63">
        <f t="shared" si="5"/>
        <v>513.97589404182361</v>
      </c>
      <c r="G129" s="41"/>
      <c r="H129" s="48"/>
      <c r="I129" s="43"/>
    </row>
    <row r="130" spans="2:9" x14ac:dyDescent="0.2">
      <c r="B130" s="19">
        <v>39661</v>
      </c>
      <c r="C130" s="61">
        <v>114042.08741009759</v>
      </c>
      <c r="D130" s="61">
        <v>216391.24913929042</v>
      </c>
      <c r="E130" s="82">
        <v>114550974.08251953</v>
      </c>
      <c r="F130" s="63">
        <f t="shared" si="5"/>
        <v>529.36971591112444</v>
      </c>
    </row>
    <row r="131" spans="2:9" x14ac:dyDescent="0.2">
      <c r="B131" s="19">
        <v>39692</v>
      </c>
      <c r="C131" s="61">
        <v>103740.27662000083</v>
      </c>
      <c r="D131" s="61">
        <v>195385.46027582366</v>
      </c>
      <c r="E131" s="82">
        <v>94271996.243164063</v>
      </c>
      <c r="F131" s="63">
        <f t="shared" si="5"/>
        <v>482.49238254515586</v>
      </c>
    </row>
    <row r="132" spans="2:9" x14ac:dyDescent="0.2">
      <c r="B132" s="19">
        <v>39722</v>
      </c>
      <c r="C132" s="61">
        <v>76529.679000000004</v>
      </c>
      <c r="D132" s="61">
        <v>143050.8270209234</v>
      </c>
      <c r="E132" s="82">
        <v>62124087.13671875</v>
      </c>
      <c r="F132" s="63">
        <f t="shared" si="5"/>
        <v>434.27981809313229</v>
      </c>
    </row>
    <row r="133" spans="2:9" x14ac:dyDescent="0.2">
      <c r="B133" s="19">
        <v>39753</v>
      </c>
      <c r="C133" s="61">
        <v>39255.142</v>
      </c>
      <c r="D133" s="61">
        <v>75159.150335063925</v>
      </c>
      <c r="E133" s="82">
        <v>27785065.776367188</v>
      </c>
      <c r="F133" s="63">
        <f t="shared" si="5"/>
        <v>369.68307454913639</v>
      </c>
    </row>
    <row r="134" spans="2:9" ht="13.5" thickBot="1" x14ac:dyDescent="0.25">
      <c r="B134" s="19">
        <v>39783</v>
      </c>
      <c r="C134" s="61">
        <v>49602.824000000001</v>
      </c>
      <c r="D134" s="61">
        <v>94300.954416503955</v>
      </c>
      <c r="E134" s="82">
        <v>25440186.108215332</v>
      </c>
      <c r="F134" s="63">
        <f t="shared" si="5"/>
        <v>269.77654961849413</v>
      </c>
    </row>
    <row r="135" spans="2:9" ht="13.5" thickBot="1" x14ac:dyDescent="0.25">
      <c r="B135" s="56" t="s">
        <v>121</v>
      </c>
      <c r="C135" s="64">
        <f>SUM(C123:C134)</f>
        <v>958808.20019012399</v>
      </c>
      <c r="D135" s="64">
        <f>SUM(D123:D134)</f>
        <v>1813291.578637609</v>
      </c>
      <c r="E135" s="83">
        <f>SUM(E123:E134)</f>
        <v>815922583.76838303</v>
      </c>
      <c r="F135" s="66">
        <f t="shared" si="5"/>
        <v>449.96766839970377</v>
      </c>
    </row>
    <row r="136" spans="2:9" x14ac:dyDescent="0.2">
      <c r="B136" s="19">
        <v>39814</v>
      </c>
      <c r="C136" s="61">
        <v>47272.154109999996</v>
      </c>
      <c r="D136" s="61">
        <v>88945.863276923366</v>
      </c>
      <c r="E136" s="82">
        <v>16962919.5</v>
      </c>
      <c r="F136" s="63">
        <f>+E136/D136</f>
        <v>190.71060614913341</v>
      </c>
      <c r="G136" s="199" t="s">
        <v>40</v>
      </c>
      <c r="H136" s="200"/>
      <c r="I136" s="201"/>
    </row>
    <row r="137" spans="2:9" x14ac:dyDescent="0.2">
      <c r="B137" s="19">
        <v>39845</v>
      </c>
      <c r="C137" s="61">
        <v>53906.959000000003</v>
      </c>
      <c r="D137" s="61">
        <v>101077.39110673578</v>
      </c>
      <c r="E137" s="82">
        <v>21974003.160000004</v>
      </c>
      <c r="F137" s="63">
        <f t="shared" ref="F137:F148" si="6">+E137/D137</f>
        <v>217.39780696155759</v>
      </c>
      <c r="G137" s="38"/>
      <c r="H137" s="44"/>
      <c r="I137" s="40"/>
    </row>
    <row r="138" spans="2:9" x14ac:dyDescent="0.2">
      <c r="B138" s="19">
        <v>39873</v>
      </c>
      <c r="C138" s="61">
        <v>85116.017999999996</v>
      </c>
      <c r="D138" s="61">
        <v>158908.0702359252</v>
      </c>
      <c r="E138" s="82">
        <v>32101360.479999997</v>
      </c>
      <c r="F138" s="63">
        <f t="shared" si="6"/>
        <v>202.01214722663386</v>
      </c>
      <c r="G138" s="38"/>
      <c r="H138" s="44"/>
      <c r="I138" s="40"/>
    </row>
    <row r="139" spans="2:9" x14ac:dyDescent="0.2">
      <c r="B139" s="19">
        <v>39904</v>
      </c>
      <c r="C139" s="61">
        <v>78078.996879999992</v>
      </c>
      <c r="D139" s="61">
        <v>146687.58682599184</v>
      </c>
      <c r="E139" s="82">
        <v>28380687.709999993</v>
      </c>
      <c r="F139" s="63">
        <f t="shared" si="6"/>
        <v>193.4770918528136</v>
      </c>
      <c r="G139" s="38"/>
      <c r="H139" s="44"/>
      <c r="I139" s="40"/>
    </row>
    <row r="140" spans="2:9" x14ac:dyDescent="0.2">
      <c r="B140" s="19">
        <v>39934</v>
      </c>
      <c r="C140" s="61">
        <v>85229.365000000005</v>
      </c>
      <c r="D140" s="61">
        <v>161717.57680241141</v>
      </c>
      <c r="E140" s="82">
        <v>31760485.279999997</v>
      </c>
      <c r="F140" s="63">
        <f t="shared" si="6"/>
        <v>196.39476368611039</v>
      </c>
      <c r="G140" s="38"/>
      <c r="H140" s="44"/>
      <c r="I140" s="40"/>
    </row>
    <row r="141" spans="2:9" x14ac:dyDescent="0.2">
      <c r="B141" s="19">
        <v>39965</v>
      </c>
      <c r="C141" s="61">
        <v>95931.178</v>
      </c>
      <c r="D141" s="61">
        <v>181992.20493247002</v>
      </c>
      <c r="E141" s="82">
        <v>37404382.230000004</v>
      </c>
      <c r="F141" s="63">
        <f t="shared" si="6"/>
        <v>205.5273864277828</v>
      </c>
      <c r="G141" s="38"/>
      <c r="H141" s="44"/>
      <c r="I141" s="40"/>
    </row>
    <row r="142" spans="2:9" ht="13.5" thickBot="1" x14ac:dyDescent="0.25">
      <c r="B142" s="19">
        <v>39995</v>
      </c>
      <c r="C142" s="61">
        <v>124764.27785</v>
      </c>
      <c r="D142" s="61">
        <v>237777.48892165866</v>
      </c>
      <c r="E142" s="82">
        <v>57683471.61999999</v>
      </c>
      <c r="F142" s="63">
        <f t="shared" si="6"/>
        <v>242.59433423071079</v>
      </c>
      <c r="G142" s="41"/>
      <c r="H142" s="48"/>
      <c r="I142" s="43"/>
    </row>
    <row r="143" spans="2:9" x14ac:dyDescent="0.2">
      <c r="B143" s="19">
        <v>40026</v>
      </c>
      <c r="C143" s="61">
        <v>78359.766000000003</v>
      </c>
      <c r="D143" s="61">
        <v>150505.45325790631</v>
      </c>
      <c r="E143" s="82">
        <v>34176299.549999997</v>
      </c>
      <c r="F143" s="63">
        <f t="shared" si="6"/>
        <v>227.07681888067839</v>
      </c>
    </row>
    <row r="144" spans="2:9" x14ac:dyDescent="0.2">
      <c r="B144" s="19">
        <v>40057</v>
      </c>
      <c r="C144" s="61">
        <v>63251.357200000006</v>
      </c>
      <c r="D144" s="61">
        <v>117987.98705863724</v>
      </c>
      <c r="E144" s="82">
        <v>29494695.02</v>
      </c>
      <c r="F144" s="63">
        <f t="shared" si="6"/>
        <v>249.98049170329378</v>
      </c>
    </row>
    <row r="145" spans="2:9" x14ac:dyDescent="0.2">
      <c r="B145" s="19">
        <v>40087</v>
      </c>
      <c r="C145" s="61">
        <v>73733.292000000001</v>
      </c>
      <c r="D145" s="61">
        <v>139210.56544747381</v>
      </c>
      <c r="E145" s="82">
        <v>38021812.57</v>
      </c>
      <c r="F145" s="63">
        <f t="shared" si="6"/>
        <v>273.12447476801742</v>
      </c>
    </row>
    <row r="146" spans="2:9" x14ac:dyDescent="0.2">
      <c r="B146" s="19">
        <v>40118</v>
      </c>
      <c r="C146" s="61">
        <v>80058.725000000006</v>
      </c>
      <c r="D146" s="61">
        <v>149695.63173463271</v>
      </c>
      <c r="E146" s="82">
        <v>41928165.909999989</v>
      </c>
      <c r="F146" s="63">
        <f t="shared" si="6"/>
        <v>280.08944165001799</v>
      </c>
    </row>
    <row r="147" spans="2:9" ht="13.5" thickBot="1" x14ac:dyDescent="0.25">
      <c r="B147" s="19">
        <v>40148</v>
      </c>
      <c r="C147" s="61">
        <v>60879.81207</v>
      </c>
      <c r="D147" s="61">
        <v>113156.41269646943</v>
      </c>
      <c r="E147" s="82">
        <v>36258413.640000001</v>
      </c>
      <c r="F147" s="63">
        <f t="shared" si="6"/>
        <v>320.42738697681682</v>
      </c>
    </row>
    <row r="148" spans="2:9" ht="13.5" thickBot="1" x14ac:dyDescent="0.25">
      <c r="B148" s="56" t="s">
        <v>41</v>
      </c>
      <c r="C148" s="64">
        <f>SUM(C136:C147)</f>
        <v>926581.90110999998</v>
      </c>
      <c r="D148" s="64">
        <f>SUM(D136:D147)</f>
        <v>1747662.2322972356</v>
      </c>
      <c r="E148" s="83">
        <f>SUM(E136:E147)</f>
        <v>406146696.66999996</v>
      </c>
      <c r="F148" s="66">
        <f t="shared" si="6"/>
        <v>232.39427457108548</v>
      </c>
    </row>
    <row r="149" spans="2:9" x14ac:dyDescent="0.2">
      <c r="B149" s="19">
        <v>40179</v>
      </c>
      <c r="C149" s="61">
        <v>44954.927000000003</v>
      </c>
      <c r="D149" s="61">
        <v>83878.374705389797</v>
      </c>
      <c r="E149" s="82">
        <v>29787357.34</v>
      </c>
      <c r="F149" s="63">
        <f>+E149/D149</f>
        <v>355.1255904113977</v>
      </c>
      <c r="G149" s="199" t="s">
        <v>42</v>
      </c>
      <c r="H149" s="200"/>
      <c r="I149" s="201"/>
    </row>
    <row r="150" spans="2:9" x14ac:dyDescent="0.2">
      <c r="B150" s="19">
        <v>40210</v>
      </c>
      <c r="C150" s="61">
        <v>43550.295840000006</v>
      </c>
      <c r="D150" s="61">
        <v>81198.868884841475</v>
      </c>
      <c r="E150" s="82">
        <v>32286804.130000006</v>
      </c>
      <c r="F150" s="63">
        <f t="shared" ref="F150:F161" si="7">+E150/D150</f>
        <v>397.62627944719355</v>
      </c>
      <c r="G150" s="38"/>
      <c r="H150" s="44"/>
      <c r="I150" s="40"/>
    </row>
    <row r="151" spans="2:9" x14ac:dyDescent="0.2">
      <c r="B151" s="19">
        <v>40238</v>
      </c>
      <c r="C151" s="61">
        <v>57742.289850000001</v>
      </c>
      <c r="D151" s="61">
        <v>108617.61190181611</v>
      </c>
      <c r="E151" s="82">
        <v>39720665.480000004</v>
      </c>
      <c r="F151" s="63">
        <f t="shared" si="7"/>
        <v>365.69267897277223</v>
      </c>
      <c r="G151" s="38"/>
      <c r="H151" s="44"/>
      <c r="I151" s="40"/>
    </row>
    <row r="152" spans="2:9" x14ac:dyDescent="0.2">
      <c r="B152" s="19">
        <v>40269</v>
      </c>
      <c r="C152" s="61">
        <v>55205.923599999995</v>
      </c>
      <c r="D152" s="61">
        <v>100937.30662487871</v>
      </c>
      <c r="E152" s="82">
        <v>35432867.289999999</v>
      </c>
      <c r="F152" s="63">
        <f t="shared" si="7"/>
        <v>351.0383670299621</v>
      </c>
      <c r="G152" s="38"/>
      <c r="H152" s="44"/>
      <c r="I152" s="40"/>
    </row>
    <row r="153" spans="2:9" x14ac:dyDescent="0.2">
      <c r="B153" s="19">
        <v>40299</v>
      </c>
      <c r="C153" s="61">
        <v>66096.202870000008</v>
      </c>
      <c r="D153" s="61">
        <v>122938.15614248539</v>
      </c>
      <c r="E153" s="82">
        <v>41743011.279999994</v>
      </c>
      <c r="F153" s="63">
        <f t="shared" si="7"/>
        <v>339.54479707357757</v>
      </c>
      <c r="G153" s="38"/>
      <c r="H153" s="44"/>
      <c r="I153" s="40"/>
    </row>
    <row r="154" spans="2:9" x14ac:dyDescent="0.2">
      <c r="B154" s="19">
        <v>40330</v>
      </c>
      <c r="C154" s="61">
        <v>95053.294849999991</v>
      </c>
      <c r="D154" s="61">
        <v>182292.32295710253</v>
      </c>
      <c r="E154" s="82">
        <v>56933676.180000015</v>
      </c>
      <c r="F154" s="63">
        <f t="shared" si="7"/>
        <v>312.32075633485556</v>
      </c>
      <c r="G154" s="38"/>
      <c r="H154" s="44"/>
      <c r="I154" s="40"/>
    </row>
    <row r="155" spans="2:9" ht="13.5" thickBot="1" x14ac:dyDescent="0.25">
      <c r="B155" s="19">
        <v>40360</v>
      </c>
      <c r="C155" s="61">
        <v>94345.494000000006</v>
      </c>
      <c r="D155" s="61">
        <v>181018.60662873078</v>
      </c>
      <c r="E155" s="82">
        <v>59796471.089999996</v>
      </c>
      <c r="F155" s="63">
        <f t="shared" si="7"/>
        <v>330.33328564197041</v>
      </c>
      <c r="G155" s="41"/>
      <c r="H155" s="48"/>
      <c r="I155" s="43"/>
    </row>
    <row r="156" spans="2:9" x14ac:dyDescent="0.2">
      <c r="B156" s="19">
        <v>40391</v>
      </c>
      <c r="C156" s="61">
        <v>73968.161689999994</v>
      </c>
      <c r="D156" s="61">
        <v>142563.8425548198</v>
      </c>
      <c r="E156" s="82">
        <v>42119621.900000006</v>
      </c>
      <c r="F156" s="63">
        <f t="shared" si="7"/>
        <v>295.44392985762732</v>
      </c>
    </row>
    <row r="157" spans="2:9" x14ac:dyDescent="0.2">
      <c r="B157" s="19">
        <v>40422</v>
      </c>
      <c r="C157" s="61">
        <v>80493.607000000004</v>
      </c>
      <c r="D157" s="61">
        <v>155240.80539301335</v>
      </c>
      <c r="E157" s="82">
        <v>50096236.800000012</v>
      </c>
      <c r="F157" s="63">
        <f t="shared" si="7"/>
        <v>322.70018616029807</v>
      </c>
    </row>
    <row r="158" spans="2:9" x14ac:dyDescent="0.2">
      <c r="B158" s="19">
        <v>40452</v>
      </c>
      <c r="C158" s="61">
        <v>66220.202749999997</v>
      </c>
      <c r="D158" s="61">
        <v>128088.00494643024</v>
      </c>
      <c r="E158" s="82">
        <v>42150206.109999999</v>
      </c>
      <c r="F158" s="63">
        <f t="shared" si="7"/>
        <v>329.07223535590487</v>
      </c>
    </row>
    <row r="159" spans="2:9" x14ac:dyDescent="0.2">
      <c r="B159" s="19">
        <v>40483</v>
      </c>
      <c r="C159" s="61">
        <v>55755.987999999998</v>
      </c>
      <c r="D159" s="61">
        <v>105158.3550112602</v>
      </c>
      <c r="E159" s="82">
        <v>36734578.410000004</v>
      </c>
      <c r="F159" s="63">
        <f t="shared" si="7"/>
        <v>349.32629372213478</v>
      </c>
    </row>
    <row r="160" spans="2:9" ht="13.5" thickBot="1" x14ac:dyDescent="0.25">
      <c r="B160" s="19">
        <v>40513</v>
      </c>
      <c r="C160" s="61">
        <v>68883.421459999998</v>
      </c>
      <c r="D160" s="61">
        <v>131390.20250099231</v>
      </c>
      <c r="E160" s="82">
        <v>46748606.669999987</v>
      </c>
      <c r="F160" s="63">
        <f t="shared" si="7"/>
        <v>355.79979161419533</v>
      </c>
    </row>
    <row r="161" spans="2:9" ht="13.5" thickBot="1" x14ac:dyDescent="0.25">
      <c r="B161" s="56" t="s">
        <v>43</v>
      </c>
      <c r="C161" s="64">
        <f>SUM(C149:C160)</f>
        <v>802269.80890999991</v>
      </c>
      <c r="D161" s="64">
        <f>SUM(D149:D160)</f>
        <v>1523322.4582517606</v>
      </c>
      <c r="E161" s="83">
        <f>SUM(E149:E160)</f>
        <v>513550102.68000007</v>
      </c>
      <c r="F161" s="66">
        <f t="shared" si="7"/>
        <v>337.12501243458019</v>
      </c>
    </row>
    <row r="162" spans="2:9" x14ac:dyDescent="0.2">
      <c r="B162" s="19">
        <v>40544</v>
      </c>
      <c r="C162" s="61">
        <v>39566.603660000001</v>
      </c>
      <c r="D162" s="61">
        <v>74077.443661286306</v>
      </c>
      <c r="E162" s="82">
        <v>28028500.700000003</v>
      </c>
      <c r="F162" s="63">
        <f>+E162/D162</f>
        <v>378.36754772692041</v>
      </c>
      <c r="G162" s="199" t="s">
        <v>44</v>
      </c>
      <c r="H162" s="200"/>
      <c r="I162" s="201"/>
    </row>
    <row r="163" spans="2:9" x14ac:dyDescent="0.2">
      <c r="B163" s="19">
        <v>40575</v>
      </c>
      <c r="C163" s="61">
        <v>65649.047269999995</v>
      </c>
      <c r="D163" s="61">
        <v>124796.66048886975</v>
      </c>
      <c r="E163" s="82">
        <v>50815397.620000012</v>
      </c>
      <c r="F163" s="63">
        <f t="shared" ref="F163:F174" si="8">+E163/D163</f>
        <v>407.18555625558656</v>
      </c>
      <c r="G163" s="38"/>
      <c r="H163" s="44"/>
      <c r="I163" s="40"/>
    </row>
    <row r="164" spans="2:9" x14ac:dyDescent="0.2">
      <c r="B164" s="19">
        <v>40603</v>
      </c>
      <c r="C164" s="61">
        <v>46819.365969999999</v>
      </c>
      <c r="D164" s="61">
        <v>88288.095769623789</v>
      </c>
      <c r="E164" s="82">
        <v>35258687.029999994</v>
      </c>
      <c r="F164" s="63">
        <f t="shared" si="8"/>
        <v>399.3594688235537</v>
      </c>
      <c r="G164" s="38"/>
      <c r="H164" s="44"/>
      <c r="I164" s="40"/>
    </row>
    <row r="165" spans="2:9" x14ac:dyDescent="0.2">
      <c r="B165" s="19">
        <v>40634</v>
      </c>
      <c r="C165" s="61">
        <v>41339.934190000007</v>
      </c>
      <c r="D165" s="61">
        <v>78347.31397341963</v>
      </c>
      <c r="E165" s="82">
        <v>32033222.560000002</v>
      </c>
      <c r="F165" s="63">
        <f t="shared" si="8"/>
        <v>408.86178396451089</v>
      </c>
      <c r="G165" s="38"/>
      <c r="H165" s="44"/>
      <c r="I165" s="40"/>
    </row>
    <row r="166" spans="2:9" x14ac:dyDescent="0.2">
      <c r="B166" s="19">
        <v>40664</v>
      </c>
      <c r="C166" s="61">
        <v>121112.79399999999</v>
      </c>
      <c r="D166" s="61">
        <v>234284.7962316949</v>
      </c>
      <c r="E166" s="82">
        <v>109363342.81</v>
      </c>
      <c r="F166" s="63">
        <f t="shared" si="8"/>
        <v>466.79658504961463</v>
      </c>
      <c r="G166" s="38"/>
      <c r="H166" s="44"/>
      <c r="I166" s="40"/>
    </row>
    <row r="167" spans="2:9" x14ac:dyDescent="0.2">
      <c r="B167" s="19">
        <v>40695</v>
      </c>
      <c r="C167" s="61">
        <v>95675.346099999995</v>
      </c>
      <c r="D167" s="61">
        <v>183852.41526617459</v>
      </c>
      <c r="E167" s="82">
        <v>90110855.170000002</v>
      </c>
      <c r="F167" s="63">
        <f t="shared" si="8"/>
        <v>490.12603418639299</v>
      </c>
      <c r="G167" s="38"/>
      <c r="H167" s="44"/>
      <c r="I167" s="40"/>
    </row>
    <row r="168" spans="2:9" ht="13.5" thickBot="1" x14ac:dyDescent="0.25">
      <c r="B168" s="19">
        <v>40725</v>
      </c>
      <c r="C168" s="61">
        <v>64627.254150000001</v>
      </c>
      <c r="D168" s="61">
        <v>124581.78300157917</v>
      </c>
      <c r="E168" s="82">
        <v>61472609.800000004</v>
      </c>
      <c r="F168" s="63">
        <f t="shared" si="8"/>
        <v>493.43177083298599</v>
      </c>
      <c r="G168" s="41"/>
      <c r="H168" s="48"/>
      <c r="I168" s="43"/>
    </row>
    <row r="169" spans="2:9" x14ac:dyDescent="0.2">
      <c r="B169" s="19">
        <v>40756</v>
      </c>
      <c r="C169" s="61">
        <v>104514.88754000001</v>
      </c>
      <c r="D169" s="61">
        <v>202132.59847100993</v>
      </c>
      <c r="E169" s="82">
        <v>92217017.049999997</v>
      </c>
      <c r="F169" s="63">
        <f t="shared" si="8"/>
        <v>456.22041050061432</v>
      </c>
    </row>
    <row r="170" spans="2:9" x14ac:dyDescent="0.2">
      <c r="B170" s="19">
        <v>40787</v>
      </c>
      <c r="C170" s="61">
        <v>76815.488249999995</v>
      </c>
      <c r="D170" s="61">
        <v>148717.12058867549</v>
      </c>
      <c r="E170" s="82">
        <v>69098612.569999993</v>
      </c>
      <c r="F170" s="63">
        <f t="shared" si="8"/>
        <v>464.6311890418736</v>
      </c>
    </row>
    <row r="171" spans="2:9" x14ac:dyDescent="0.2">
      <c r="B171" s="19">
        <v>40817</v>
      </c>
      <c r="C171" s="61">
        <v>38393.100599999998</v>
      </c>
      <c r="D171" s="61">
        <v>72447.631517799047</v>
      </c>
      <c r="E171" s="82">
        <v>33650289.170000002</v>
      </c>
      <c r="F171" s="63">
        <f t="shared" si="8"/>
        <v>464.47742272613488</v>
      </c>
    </row>
    <row r="172" spans="2:9" x14ac:dyDescent="0.2">
      <c r="B172" s="19">
        <v>40848</v>
      </c>
      <c r="C172" s="61">
        <v>51359.757720000001</v>
      </c>
      <c r="D172" s="61">
        <v>96679.841810168044</v>
      </c>
      <c r="E172" s="82">
        <v>42646047.140000001</v>
      </c>
      <c r="F172" s="63">
        <f t="shared" si="8"/>
        <v>441.10588455177651</v>
      </c>
    </row>
    <row r="173" spans="2:9" ht="13.5" thickBot="1" x14ac:dyDescent="0.25">
      <c r="B173" s="19">
        <v>40878</v>
      </c>
      <c r="C173" s="61">
        <v>43048.307959999998</v>
      </c>
      <c r="D173" s="61">
        <v>82497.641820143384</v>
      </c>
      <c r="E173" s="82">
        <v>35540945.660000011</v>
      </c>
      <c r="F173" s="63">
        <f t="shared" si="8"/>
        <v>430.81165565294992</v>
      </c>
    </row>
    <row r="174" spans="2:9" ht="13.5" thickBot="1" x14ac:dyDescent="0.25">
      <c r="B174" s="56" t="s">
        <v>45</v>
      </c>
      <c r="C174" s="64">
        <f>SUM(C162:C173)</f>
        <v>788921.88740999997</v>
      </c>
      <c r="D174" s="64">
        <f>SUM(D162:D173)</f>
        <v>1510703.3426004441</v>
      </c>
      <c r="E174" s="83">
        <f>SUM(E162:E173)</f>
        <v>680235527.27999997</v>
      </c>
      <c r="F174" s="66">
        <f t="shared" si="8"/>
        <v>450.27736955230324</v>
      </c>
    </row>
    <row r="175" spans="2:9" x14ac:dyDescent="0.2">
      <c r="B175" s="19">
        <v>40909</v>
      </c>
      <c r="C175" s="61">
        <v>28462.399130000002</v>
      </c>
      <c r="D175" s="61">
        <v>53870.119642106605</v>
      </c>
      <c r="E175" s="82">
        <v>22489668.280000001</v>
      </c>
      <c r="F175" s="63">
        <f>+E175/D175</f>
        <v>417.47945668977798</v>
      </c>
      <c r="G175" s="199" t="s">
        <v>46</v>
      </c>
      <c r="H175" s="200"/>
      <c r="I175" s="201"/>
    </row>
    <row r="176" spans="2:9" x14ac:dyDescent="0.2">
      <c r="B176" s="19">
        <v>40940</v>
      </c>
      <c r="C176" s="61">
        <v>38960.621799999994</v>
      </c>
      <c r="D176" s="61">
        <v>74175.939837847734</v>
      </c>
      <c r="E176" s="82">
        <v>30486745.330000002</v>
      </c>
      <c r="F176" s="63">
        <f t="shared" ref="F176:F187" si="9">+E176/D176</f>
        <v>411.00585171749128</v>
      </c>
      <c r="G176" s="38"/>
      <c r="H176" s="44"/>
      <c r="I176" s="40"/>
    </row>
    <row r="177" spans="2:9" x14ac:dyDescent="0.2">
      <c r="B177" s="19">
        <v>40969</v>
      </c>
      <c r="C177" s="61">
        <v>74525.957869999984</v>
      </c>
      <c r="D177" s="61">
        <v>145304.23349124793</v>
      </c>
      <c r="E177" s="82">
        <v>54752534.639999993</v>
      </c>
      <c r="F177" s="63">
        <f t="shared" si="9"/>
        <v>376.81307229976812</v>
      </c>
      <c r="G177" s="38"/>
      <c r="H177" s="44"/>
      <c r="I177" s="40"/>
    </row>
    <row r="178" spans="2:9" x14ac:dyDescent="0.2">
      <c r="B178" s="19">
        <v>41000</v>
      </c>
      <c r="C178" s="61">
        <v>39432.695200000002</v>
      </c>
      <c r="D178" s="61">
        <v>76120.307447493513</v>
      </c>
      <c r="E178" s="82">
        <v>27588622.680000003</v>
      </c>
      <c r="F178" s="63">
        <f t="shared" si="9"/>
        <v>362.43446203932064</v>
      </c>
      <c r="G178" s="38"/>
      <c r="H178" s="44"/>
      <c r="I178" s="40"/>
    </row>
    <row r="179" spans="2:9" x14ac:dyDescent="0.2">
      <c r="B179" s="19">
        <v>41030</v>
      </c>
      <c r="C179" s="61">
        <v>66089.402390000003</v>
      </c>
      <c r="D179" s="61">
        <v>128484.40919216098</v>
      </c>
      <c r="E179" s="82">
        <v>50624194.769999996</v>
      </c>
      <c r="F179" s="63">
        <f t="shared" si="9"/>
        <v>394.01041019915942</v>
      </c>
      <c r="G179" s="38"/>
      <c r="H179" s="44"/>
      <c r="I179" s="40"/>
    </row>
    <row r="180" spans="2:9" x14ac:dyDescent="0.2">
      <c r="B180" s="19">
        <v>41061</v>
      </c>
      <c r="C180" s="61">
        <v>80575.625380000012</v>
      </c>
      <c r="D180" s="61">
        <v>155386.337617226</v>
      </c>
      <c r="E180" s="82">
        <v>58633532.880000003</v>
      </c>
      <c r="F180" s="63">
        <f t="shared" si="9"/>
        <v>377.34033621692066</v>
      </c>
      <c r="G180" s="38"/>
      <c r="H180" s="44"/>
      <c r="I180" s="40"/>
    </row>
    <row r="181" spans="2:9" ht="13.5" thickBot="1" x14ac:dyDescent="0.25">
      <c r="B181" s="19">
        <v>41091</v>
      </c>
      <c r="C181" s="61">
        <v>91679.2402</v>
      </c>
      <c r="D181" s="61">
        <v>179539.7090492897</v>
      </c>
      <c r="E181" s="82">
        <v>53151486.670000002</v>
      </c>
      <c r="F181" s="63">
        <f t="shared" si="9"/>
        <v>296.04307008990492</v>
      </c>
      <c r="G181" s="41"/>
      <c r="H181" s="48"/>
      <c r="I181" s="43"/>
    </row>
    <row r="182" spans="2:9" x14ac:dyDescent="0.2">
      <c r="B182" s="19">
        <v>41122</v>
      </c>
      <c r="C182" s="61">
        <v>86107.188090000011</v>
      </c>
      <c r="D182" s="61">
        <v>167910.47391018254</v>
      </c>
      <c r="E182" s="82">
        <v>57789509.240000002</v>
      </c>
      <c r="F182" s="63">
        <f t="shared" si="9"/>
        <v>344.16857920913469</v>
      </c>
    </row>
    <row r="183" spans="2:9" x14ac:dyDescent="0.2">
      <c r="B183" s="19">
        <v>41153</v>
      </c>
      <c r="C183" s="61">
        <v>84467.764280000003</v>
      </c>
      <c r="D183" s="61">
        <v>163840.74803407496</v>
      </c>
      <c r="E183" s="82">
        <v>75654379.789999992</v>
      </c>
      <c r="F183" s="63">
        <f t="shared" si="9"/>
        <v>461.75558093927702</v>
      </c>
    </row>
    <row r="184" spans="2:9" x14ac:dyDescent="0.2">
      <c r="B184" s="19">
        <v>41183</v>
      </c>
      <c r="C184" s="61">
        <v>56864.175999999999</v>
      </c>
      <c r="D184" s="61">
        <v>108808.59953163692</v>
      </c>
      <c r="E184" s="82">
        <v>52761732.580000006</v>
      </c>
      <c r="F184" s="63">
        <f t="shared" si="9"/>
        <v>484.90406830996051</v>
      </c>
    </row>
    <row r="185" spans="2:9" x14ac:dyDescent="0.2">
      <c r="B185" s="19">
        <v>41214</v>
      </c>
      <c r="C185" s="61">
        <v>83212.612739999997</v>
      </c>
      <c r="D185" s="61">
        <v>159603.23163267918</v>
      </c>
      <c r="E185" s="82">
        <v>82818763.110000014</v>
      </c>
      <c r="F185" s="63">
        <f t="shared" si="9"/>
        <v>518.90404888921216</v>
      </c>
    </row>
    <row r="186" spans="2:9" ht="13.5" thickBot="1" x14ac:dyDescent="0.25">
      <c r="B186" s="19">
        <v>41244</v>
      </c>
      <c r="C186" s="61">
        <v>28358.76</v>
      </c>
      <c r="D186" s="61">
        <v>52487.155597591576</v>
      </c>
      <c r="E186" s="82">
        <v>25565950.719999995</v>
      </c>
      <c r="F186" s="63">
        <f t="shared" si="9"/>
        <v>487.08965896359439</v>
      </c>
    </row>
    <row r="187" spans="2:9" ht="13.5" thickBot="1" x14ac:dyDescent="0.25">
      <c r="B187" s="56" t="s">
        <v>47</v>
      </c>
      <c r="C187" s="64">
        <f>SUM(C175:C186)</f>
        <v>758736.44308000011</v>
      </c>
      <c r="D187" s="64">
        <f>SUM(D175:D186)</f>
        <v>1465531.2649835378</v>
      </c>
      <c r="E187" s="83">
        <f>SUM(E175:E186)</f>
        <v>592317120.69000006</v>
      </c>
      <c r="F187" s="66">
        <f t="shared" si="9"/>
        <v>404.16546193346034</v>
      </c>
    </row>
    <row r="188" spans="2:9" x14ac:dyDescent="0.2">
      <c r="B188" s="19">
        <v>41275</v>
      </c>
      <c r="C188" s="61">
        <v>75769.448180000007</v>
      </c>
      <c r="D188" s="61">
        <v>142863.64803932674</v>
      </c>
      <c r="E188" s="82">
        <v>62582029.68999999</v>
      </c>
      <c r="F188" s="63">
        <f t="shared" ref="F188:F253" si="10">+E188/D188</f>
        <v>438.05426047060439</v>
      </c>
      <c r="G188" s="199" t="s">
        <v>48</v>
      </c>
      <c r="H188" s="200"/>
      <c r="I188" s="201"/>
    </row>
    <row r="189" spans="2:9" x14ac:dyDescent="0.2">
      <c r="B189" s="19">
        <v>41306</v>
      </c>
      <c r="C189" s="61">
        <v>103194.26757</v>
      </c>
      <c r="D189" s="61">
        <v>196241.85087945647</v>
      </c>
      <c r="E189" s="82">
        <v>80660612.959999993</v>
      </c>
      <c r="F189" s="63">
        <f t="shared" si="10"/>
        <v>411.02656033114255</v>
      </c>
      <c r="G189" s="38"/>
      <c r="H189" s="44"/>
      <c r="I189" s="40"/>
    </row>
    <row r="190" spans="2:9" x14ac:dyDescent="0.2">
      <c r="B190" s="19">
        <v>41334</v>
      </c>
      <c r="C190" s="61">
        <v>89127.542239999995</v>
      </c>
      <c r="D190" s="61">
        <v>169429.47781358051</v>
      </c>
      <c r="E190" s="82">
        <v>76173947.280000001</v>
      </c>
      <c r="F190" s="63">
        <f t="shared" si="10"/>
        <v>449.59087558430952</v>
      </c>
      <c r="G190" s="38"/>
      <c r="H190" s="44"/>
      <c r="I190" s="40"/>
    </row>
    <row r="191" spans="2:9" x14ac:dyDescent="0.2">
      <c r="B191" s="19">
        <v>41365</v>
      </c>
      <c r="C191" s="61">
        <v>64293.420190000004</v>
      </c>
      <c r="D191" s="61">
        <v>123091.84978766505</v>
      </c>
      <c r="E191" s="82">
        <v>51495864.310000002</v>
      </c>
      <c r="F191" s="63">
        <f t="shared" si="10"/>
        <v>418.35315984633428</v>
      </c>
      <c r="G191" s="38"/>
      <c r="H191" s="44"/>
      <c r="I191" s="40"/>
    </row>
    <row r="192" spans="2:9" x14ac:dyDescent="0.2">
      <c r="B192" s="19">
        <v>41395</v>
      </c>
      <c r="C192" s="61">
        <v>109255.66174</v>
      </c>
      <c r="D192" s="61">
        <v>212410.83731930811</v>
      </c>
      <c r="E192" s="82">
        <v>82057114.780000016</v>
      </c>
      <c r="F192" s="63">
        <f t="shared" si="10"/>
        <v>386.31322118770743</v>
      </c>
      <c r="G192" s="38"/>
      <c r="H192" s="44"/>
      <c r="I192" s="40"/>
    </row>
    <row r="193" spans="2:9" x14ac:dyDescent="0.2">
      <c r="B193" s="19">
        <v>41426</v>
      </c>
      <c r="C193" s="61">
        <v>52336.365239999992</v>
      </c>
      <c r="D193" s="61">
        <v>101683.0195297625</v>
      </c>
      <c r="E193" s="82">
        <v>38494240</v>
      </c>
      <c r="F193" s="63">
        <f t="shared" si="10"/>
        <v>378.57097653097111</v>
      </c>
      <c r="G193" s="38"/>
      <c r="H193" s="44"/>
      <c r="I193" s="40"/>
    </row>
    <row r="194" spans="2:9" ht="13.5" thickBot="1" x14ac:dyDescent="0.25">
      <c r="B194" s="19">
        <v>41456</v>
      </c>
      <c r="C194" s="61">
        <v>135640.90919000001</v>
      </c>
      <c r="D194" s="61">
        <v>265743.11998115567</v>
      </c>
      <c r="E194" s="82">
        <v>107027861.54000001</v>
      </c>
      <c r="F194" s="63">
        <f t="shared" si="10"/>
        <v>402.74932253218651</v>
      </c>
      <c r="G194" s="41"/>
      <c r="H194" s="48"/>
      <c r="I194" s="43"/>
    </row>
    <row r="195" spans="2:9" x14ac:dyDescent="0.2">
      <c r="B195" s="19">
        <v>41487</v>
      </c>
      <c r="C195" s="61">
        <v>125360.28323999999</v>
      </c>
      <c r="D195" s="61">
        <v>245312.15910066033</v>
      </c>
      <c r="E195" s="82">
        <v>108535079.40000001</v>
      </c>
      <c r="F195" s="63">
        <f t="shared" si="10"/>
        <v>442.43660729211632</v>
      </c>
    </row>
    <row r="196" spans="2:9" x14ac:dyDescent="0.2">
      <c r="B196" s="19">
        <v>41518</v>
      </c>
      <c r="C196" s="61">
        <v>63758.042710000002</v>
      </c>
      <c r="D196" s="61">
        <v>122892.71834817933</v>
      </c>
      <c r="E196" s="82">
        <v>56220857.939999998</v>
      </c>
      <c r="F196" s="63">
        <f t="shared" si="10"/>
        <v>457.47916309178879</v>
      </c>
    </row>
    <row r="197" spans="2:9" x14ac:dyDescent="0.2">
      <c r="B197" s="19">
        <v>41548</v>
      </c>
      <c r="C197" s="61">
        <v>67003.257460000008</v>
      </c>
      <c r="D197" s="61">
        <v>129773.77429583335</v>
      </c>
      <c r="E197" s="82">
        <v>58525012.080000013</v>
      </c>
      <c r="F197" s="63">
        <f t="shared" si="10"/>
        <v>450.97719009532631</v>
      </c>
    </row>
    <row r="198" spans="2:9" x14ac:dyDescent="0.2">
      <c r="B198" s="19">
        <v>41579</v>
      </c>
      <c r="C198" s="61">
        <v>67972.046300000002</v>
      </c>
      <c r="D198" s="61">
        <v>131018.98061938325</v>
      </c>
      <c r="E198" s="82">
        <v>62835777.18</v>
      </c>
      <c r="F198" s="63">
        <f t="shared" si="10"/>
        <v>479.59293289375455</v>
      </c>
    </row>
    <row r="199" spans="2:9" ht="13.5" thickBot="1" x14ac:dyDescent="0.25">
      <c r="B199" s="19">
        <v>41609</v>
      </c>
      <c r="C199" s="61">
        <v>91197.839500000002</v>
      </c>
      <c r="D199" s="61">
        <v>176045.75087503501</v>
      </c>
      <c r="E199" s="82">
        <v>94637320.499999985</v>
      </c>
      <c r="F199" s="63">
        <f t="shared" si="10"/>
        <v>537.57230736672363</v>
      </c>
    </row>
    <row r="200" spans="2:9" ht="13.5" thickBot="1" x14ac:dyDescent="0.25">
      <c r="B200" s="56" t="s">
        <v>49</v>
      </c>
      <c r="C200" s="64">
        <f>SUM(C188:C199)</f>
        <v>1044909.0835600001</v>
      </c>
      <c r="D200" s="64">
        <f>SUM(D188:D199)</f>
        <v>2016507.1865893465</v>
      </c>
      <c r="E200" s="83">
        <f>SUM(E188:E199)</f>
        <v>879245717.66000009</v>
      </c>
      <c r="F200" s="66">
        <f>+E200/D200</f>
        <v>436.02409329724588</v>
      </c>
    </row>
    <row r="201" spans="2:9" x14ac:dyDescent="0.2">
      <c r="B201" s="19">
        <v>41640</v>
      </c>
      <c r="C201" s="61">
        <v>29328</v>
      </c>
      <c r="D201" s="61">
        <v>54202</v>
      </c>
      <c r="E201" s="82">
        <v>32308269</v>
      </c>
      <c r="F201" s="63">
        <f t="shared" si="10"/>
        <v>596.07152872587733</v>
      </c>
      <c r="G201" s="199" t="s">
        <v>53</v>
      </c>
      <c r="H201" s="200"/>
      <c r="I201" s="201"/>
    </row>
    <row r="202" spans="2:9" x14ac:dyDescent="0.2">
      <c r="B202" s="19">
        <v>41671</v>
      </c>
      <c r="C202" s="61">
        <v>104109</v>
      </c>
      <c r="D202" s="61">
        <v>201295</v>
      </c>
      <c r="E202" s="82">
        <v>98004747</v>
      </c>
      <c r="F202" s="63">
        <f t="shared" si="10"/>
        <v>486.87124369706152</v>
      </c>
      <c r="G202" s="38"/>
      <c r="H202" s="44"/>
      <c r="I202" s="40"/>
    </row>
    <row r="203" spans="2:9" x14ac:dyDescent="0.2">
      <c r="B203" s="19">
        <v>41699</v>
      </c>
      <c r="C203" s="61">
        <v>65491</v>
      </c>
      <c r="D203" s="61">
        <v>126251</v>
      </c>
      <c r="E203" s="82">
        <v>58541872</v>
      </c>
      <c r="F203" s="63">
        <f t="shared" si="10"/>
        <v>463.69432321328151</v>
      </c>
      <c r="G203" s="38"/>
      <c r="H203" s="44"/>
      <c r="I203" s="40"/>
    </row>
    <row r="204" spans="2:9" x14ac:dyDescent="0.2">
      <c r="B204" s="19">
        <v>41730</v>
      </c>
      <c r="C204" s="61">
        <v>60658</v>
      </c>
      <c r="D204" s="61">
        <v>117725</v>
      </c>
      <c r="E204" s="82">
        <v>50750243</v>
      </c>
      <c r="F204" s="63">
        <f t="shared" si="10"/>
        <v>431.09146740284564</v>
      </c>
      <c r="G204" s="38"/>
      <c r="H204" s="44"/>
      <c r="I204" s="40"/>
    </row>
    <row r="205" spans="2:9" x14ac:dyDescent="0.2">
      <c r="B205" s="19">
        <v>41760</v>
      </c>
      <c r="C205" s="61">
        <v>96901</v>
      </c>
      <c r="D205" s="61">
        <v>189249</v>
      </c>
      <c r="E205" s="82">
        <v>79696974</v>
      </c>
      <c r="F205" s="63">
        <f t="shared" si="10"/>
        <v>421.12229919312654</v>
      </c>
      <c r="G205" s="38"/>
      <c r="H205" s="44"/>
      <c r="I205" s="40"/>
    </row>
    <row r="206" spans="2:9" x14ac:dyDescent="0.2">
      <c r="B206" s="19">
        <v>41791</v>
      </c>
      <c r="C206" s="61">
        <v>109158</v>
      </c>
      <c r="D206" s="61">
        <v>213811</v>
      </c>
      <c r="E206" s="82">
        <v>89893372</v>
      </c>
      <c r="F206" s="63">
        <f t="shared" si="10"/>
        <v>420.43380368643335</v>
      </c>
      <c r="G206" s="38"/>
      <c r="H206" s="44"/>
      <c r="I206" s="40"/>
    </row>
    <row r="207" spans="2:9" ht="13.5" thickBot="1" x14ac:dyDescent="0.25">
      <c r="B207" s="19">
        <v>41821</v>
      </c>
      <c r="C207" s="61">
        <v>109618</v>
      </c>
      <c r="D207" s="61">
        <v>215553</v>
      </c>
      <c r="E207" s="82">
        <v>91201403</v>
      </c>
      <c r="F207" s="63">
        <f t="shared" si="10"/>
        <v>423.10430845314147</v>
      </c>
      <c r="G207" s="41"/>
      <c r="H207" s="48"/>
      <c r="I207" s="43"/>
    </row>
    <row r="208" spans="2:9" x14ac:dyDescent="0.2">
      <c r="B208" s="19">
        <v>41852</v>
      </c>
      <c r="C208" s="61">
        <v>98842</v>
      </c>
      <c r="D208" s="61">
        <v>193882</v>
      </c>
      <c r="E208" s="82">
        <v>81895706</v>
      </c>
      <c r="F208" s="63">
        <f t="shared" si="10"/>
        <v>422.39973798495993</v>
      </c>
    </row>
    <row r="209" spans="2:9" x14ac:dyDescent="0.2">
      <c r="B209" s="19">
        <v>41883</v>
      </c>
      <c r="C209" s="61">
        <v>62925</v>
      </c>
      <c r="D209" s="61">
        <v>122223</v>
      </c>
      <c r="E209" s="82">
        <v>49070907</v>
      </c>
      <c r="F209" s="63">
        <f t="shared" si="10"/>
        <v>401.48668417564613</v>
      </c>
    </row>
    <row r="210" spans="2:9" x14ac:dyDescent="0.2">
      <c r="B210" s="19">
        <v>41913</v>
      </c>
      <c r="C210" s="61">
        <v>78829</v>
      </c>
      <c r="D210" s="61">
        <v>152618</v>
      </c>
      <c r="E210" s="82">
        <v>60730117</v>
      </c>
      <c r="F210" s="63">
        <f t="shared" si="10"/>
        <v>397.92237481817347</v>
      </c>
    </row>
    <row r="211" spans="2:9" x14ac:dyDescent="0.2">
      <c r="B211" s="19">
        <v>41944</v>
      </c>
      <c r="C211" s="61">
        <v>87131</v>
      </c>
      <c r="D211" s="61">
        <v>169149</v>
      </c>
      <c r="E211" s="82">
        <v>58224108</v>
      </c>
      <c r="F211" s="63">
        <f t="shared" si="10"/>
        <v>344.21786708759731</v>
      </c>
    </row>
    <row r="212" spans="2:9" ht="13.5" thickBot="1" x14ac:dyDescent="0.25">
      <c r="B212" s="19">
        <v>41974</v>
      </c>
      <c r="C212" s="61">
        <v>68177.387453999996</v>
      </c>
      <c r="D212" s="61">
        <v>130598.62310516497</v>
      </c>
      <c r="E212" s="82">
        <v>41692594.99000001</v>
      </c>
      <c r="F212" s="63">
        <f t="shared" si="10"/>
        <v>319.2422247547504</v>
      </c>
    </row>
    <row r="213" spans="2:9" ht="13.5" thickBot="1" x14ac:dyDescent="0.25">
      <c r="B213" s="56" t="s">
        <v>54</v>
      </c>
      <c r="C213" s="64">
        <f>SUM(C201:C212)</f>
        <v>971167.38745399995</v>
      </c>
      <c r="D213" s="64">
        <f>SUM(D201:D212)</f>
        <v>1886556.6231051651</v>
      </c>
      <c r="E213" s="83">
        <f>SUM(E201:E212)</f>
        <v>792010312.99000001</v>
      </c>
      <c r="F213" s="66">
        <f>+E213/D213</f>
        <v>419.81793882570884</v>
      </c>
    </row>
    <row r="214" spans="2:9" ht="15" x14ac:dyDescent="0.25">
      <c r="B214" s="19">
        <v>42005</v>
      </c>
      <c r="C214" s="158">
        <v>83524.73861</v>
      </c>
      <c r="D214" s="158">
        <v>162243.71312390757</v>
      </c>
      <c r="E214" s="159">
        <v>38844017.039999999</v>
      </c>
      <c r="F214" s="63">
        <f t="shared" si="10"/>
        <v>239.41770249263425</v>
      </c>
      <c r="G214" s="199" t="s">
        <v>55</v>
      </c>
      <c r="H214" s="200"/>
      <c r="I214" s="201"/>
    </row>
    <row r="215" spans="2:9" ht="15" x14ac:dyDescent="0.25">
      <c r="B215" s="19">
        <v>42036</v>
      </c>
      <c r="C215" s="158">
        <v>27985.759999999998</v>
      </c>
      <c r="D215" s="158">
        <v>51840.474561479838</v>
      </c>
      <c r="E215" s="159">
        <v>12801414.68</v>
      </c>
      <c r="F215" s="63">
        <f t="shared" si="10"/>
        <v>246.93860903642488</v>
      </c>
      <c r="G215" s="38"/>
      <c r="H215" s="44"/>
      <c r="I215" s="40"/>
    </row>
    <row r="216" spans="2:9" ht="15" x14ac:dyDescent="0.25">
      <c r="B216" s="19">
        <v>42064</v>
      </c>
      <c r="C216" s="158">
        <v>87424.584418400002</v>
      </c>
      <c r="D216" s="158">
        <v>168541.38621323553</v>
      </c>
      <c r="E216" s="159">
        <v>42187950.770000011</v>
      </c>
      <c r="F216" s="63">
        <f t="shared" si="10"/>
        <v>250.31211453680922</v>
      </c>
      <c r="G216" s="38"/>
      <c r="H216" s="44"/>
      <c r="I216" s="40"/>
    </row>
    <row r="217" spans="2:9" ht="15" x14ac:dyDescent="0.25">
      <c r="B217" s="19">
        <v>42095</v>
      </c>
      <c r="C217" s="158">
        <v>67879.813378399995</v>
      </c>
      <c r="D217" s="158">
        <v>130450.33179094316</v>
      </c>
      <c r="E217" s="159">
        <v>32693097.110000007</v>
      </c>
      <c r="F217" s="63">
        <f t="shared" si="10"/>
        <v>250.61720166716975</v>
      </c>
      <c r="G217" s="38"/>
      <c r="H217" s="44"/>
      <c r="I217" s="40"/>
    </row>
    <row r="218" spans="2:9" ht="15" x14ac:dyDescent="0.25">
      <c r="B218" s="19">
        <v>42125</v>
      </c>
      <c r="C218" s="158">
        <v>75526.16158</v>
      </c>
      <c r="D218" s="158">
        <v>146830.22924162305</v>
      </c>
      <c r="E218" s="159">
        <v>34725416.380000003</v>
      </c>
      <c r="F218" s="63">
        <f t="shared" si="10"/>
        <v>236.50045742866777</v>
      </c>
      <c r="G218" s="38"/>
      <c r="H218" s="44"/>
      <c r="I218" s="40"/>
    </row>
    <row r="219" spans="2:9" ht="15" x14ac:dyDescent="0.25">
      <c r="B219" s="19">
        <v>42156</v>
      </c>
      <c r="C219" s="158">
        <v>139327.15595010002</v>
      </c>
      <c r="D219" s="158">
        <v>272893.00390821567</v>
      </c>
      <c r="E219" s="159">
        <v>60226974.250000007</v>
      </c>
      <c r="F219" s="63">
        <f t="shared" si="10"/>
        <v>220.69812486016181</v>
      </c>
      <c r="G219" s="38"/>
      <c r="H219" s="44"/>
      <c r="I219" s="40"/>
    </row>
    <row r="220" spans="2:9" ht="15.75" thickBot="1" x14ac:dyDescent="0.3">
      <c r="B220" s="19">
        <v>42186</v>
      </c>
      <c r="C220" s="158">
        <v>74337.889769899994</v>
      </c>
      <c r="D220" s="158">
        <v>146127.87813034476</v>
      </c>
      <c r="E220" s="159">
        <v>28513668.129999999</v>
      </c>
      <c r="F220" s="63">
        <f t="shared" si="10"/>
        <v>195.12818837050423</v>
      </c>
      <c r="G220" s="41"/>
      <c r="H220" s="48"/>
      <c r="I220" s="43"/>
    </row>
    <row r="221" spans="2:9" ht="15" x14ac:dyDescent="0.25">
      <c r="B221" s="19">
        <v>42217</v>
      </c>
      <c r="C221" s="158">
        <v>114685.8708277</v>
      </c>
      <c r="D221" s="158">
        <v>224443.16805362498</v>
      </c>
      <c r="E221" s="159">
        <v>42618555.929999992</v>
      </c>
      <c r="F221" s="63">
        <f t="shared" si="10"/>
        <v>189.88573499291087</v>
      </c>
    </row>
    <row r="222" spans="2:9" ht="15" x14ac:dyDescent="0.25">
      <c r="B222" s="19">
        <v>42248</v>
      </c>
      <c r="C222" s="158">
        <v>86127.53379999999</v>
      </c>
      <c r="D222" s="158">
        <v>167845.59286911262</v>
      </c>
      <c r="E222" s="159">
        <v>33057029.380000003</v>
      </c>
      <c r="F222" s="63">
        <f t="shared" si="10"/>
        <v>196.94904593520158</v>
      </c>
    </row>
    <row r="223" spans="2:9" ht="15" x14ac:dyDescent="0.25">
      <c r="B223" s="19">
        <v>42278</v>
      </c>
      <c r="C223" s="158">
        <v>88481.23414</v>
      </c>
      <c r="D223" s="158">
        <v>171437.87869844268</v>
      </c>
      <c r="E223" s="159">
        <v>37523960.280000001</v>
      </c>
      <c r="F223" s="63">
        <f t="shared" si="10"/>
        <v>218.87788489266265</v>
      </c>
    </row>
    <row r="224" spans="2:9" ht="15" x14ac:dyDescent="0.25">
      <c r="B224" s="19">
        <v>42309</v>
      </c>
      <c r="C224" s="158">
        <v>64898.943921300001</v>
      </c>
      <c r="D224" s="158">
        <v>125519.2491451277</v>
      </c>
      <c r="E224" s="159">
        <v>28457089.400000002</v>
      </c>
      <c r="F224" s="63">
        <f t="shared" si="10"/>
        <v>226.7149428777843</v>
      </c>
    </row>
    <row r="225" spans="2:9" ht="15.75" thickBot="1" x14ac:dyDescent="0.3">
      <c r="B225" s="19">
        <v>42339</v>
      </c>
      <c r="C225" s="158">
        <v>74361.069569200001</v>
      </c>
      <c r="D225" s="158">
        <v>143938.21750565837</v>
      </c>
      <c r="E225" s="159">
        <v>31014109.620000005</v>
      </c>
      <c r="F225" s="63">
        <f t="shared" si="10"/>
        <v>215.46820682825816</v>
      </c>
    </row>
    <row r="226" spans="2:9" ht="13.5" thickBot="1" x14ac:dyDescent="0.25">
      <c r="B226" s="56" t="s">
        <v>56</v>
      </c>
      <c r="C226" s="64">
        <f>SUM(C214:C225)</f>
        <v>984560.75596500002</v>
      </c>
      <c r="D226" s="64">
        <f>SUM(D214:D225)</f>
        <v>1912111.1232417156</v>
      </c>
      <c r="E226" s="83">
        <f>SUM(E214:E225)</f>
        <v>422663282.97000003</v>
      </c>
      <c r="F226" s="66">
        <f>+E226/D226</f>
        <v>221.04535548824896</v>
      </c>
    </row>
    <row r="227" spans="2:9" ht="15" x14ac:dyDescent="0.25">
      <c r="B227" s="19">
        <v>42370</v>
      </c>
      <c r="C227" s="158">
        <v>61167.821995700004</v>
      </c>
      <c r="D227" s="158">
        <v>118016.79774066528</v>
      </c>
      <c r="E227" s="159">
        <v>24817431.370000001</v>
      </c>
      <c r="F227" s="63">
        <f t="shared" si="10"/>
        <v>210.28727982040994</v>
      </c>
      <c r="G227" s="199" t="s">
        <v>76</v>
      </c>
      <c r="H227" s="200"/>
      <c r="I227" s="201"/>
    </row>
    <row r="228" spans="2:9" x14ac:dyDescent="0.2">
      <c r="B228" s="19">
        <v>42401</v>
      </c>
      <c r="C228" s="61">
        <v>63300.196409700009</v>
      </c>
      <c r="D228" s="61">
        <v>122369.74239432314</v>
      </c>
      <c r="E228" s="82">
        <v>23567825.82</v>
      </c>
      <c r="F228" s="63">
        <f t="shared" si="10"/>
        <v>192.59520661615232</v>
      </c>
      <c r="G228" s="38"/>
      <c r="H228" s="44"/>
      <c r="I228" s="40"/>
    </row>
    <row r="229" spans="2:9" x14ac:dyDescent="0.2">
      <c r="B229" s="19">
        <v>42430</v>
      </c>
      <c r="C229" s="61">
        <v>76828.569870000007</v>
      </c>
      <c r="D229" s="61">
        <v>149018.43199775639</v>
      </c>
      <c r="E229" s="82">
        <v>29665209.569999997</v>
      </c>
      <c r="F229" s="63">
        <f t="shared" si="10"/>
        <v>199.07074025880661</v>
      </c>
      <c r="G229" s="38"/>
      <c r="H229" s="44"/>
      <c r="I229" s="40"/>
    </row>
    <row r="230" spans="2:9" x14ac:dyDescent="0.2">
      <c r="B230" s="19">
        <v>42461</v>
      </c>
      <c r="C230" s="61">
        <v>83399.714116400006</v>
      </c>
      <c r="D230" s="61">
        <v>162905.25557029713</v>
      </c>
      <c r="E230" s="82">
        <v>30580345.119999994</v>
      </c>
      <c r="F230" s="63">
        <f t="shared" si="10"/>
        <v>187.71859147787848</v>
      </c>
      <c r="G230" s="38"/>
      <c r="H230" s="44"/>
      <c r="I230" s="40"/>
    </row>
    <row r="231" spans="2:9" x14ac:dyDescent="0.2">
      <c r="B231" s="19">
        <v>42491</v>
      </c>
      <c r="C231" s="61">
        <v>112813.2815728</v>
      </c>
      <c r="D231" s="61">
        <v>220921.7514654338</v>
      </c>
      <c r="E231" s="82">
        <v>41931169.779999986</v>
      </c>
      <c r="F231" s="63">
        <f t="shared" si="10"/>
        <v>189.80100194688472</v>
      </c>
      <c r="G231" s="38"/>
      <c r="H231" s="44"/>
      <c r="I231" s="40"/>
    </row>
    <row r="232" spans="2:9" x14ac:dyDescent="0.2">
      <c r="B232" s="19">
        <v>42522</v>
      </c>
      <c r="C232" s="61">
        <v>80524.496055999989</v>
      </c>
      <c r="D232" s="61">
        <v>158241.20712837827</v>
      </c>
      <c r="E232" s="82">
        <v>31227506.329999998</v>
      </c>
      <c r="F232" s="63">
        <f t="shared" si="10"/>
        <v>197.34117867709185</v>
      </c>
      <c r="G232" s="38"/>
      <c r="H232" s="44"/>
      <c r="I232" s="40"/>
    </row>
    <row r="233" spans="2:9" ht="13.5" thickBot="1" x14ac:dyDescent="0.25">
      <c r="B233" s="19">
        <v>42552</v>
      </c>
      <c r="C233" s="61">
        <v>129527.65854599999</v>
      </c>
      <c r="D233" s="61">
        <v>254965.35396675131</v>
      </c>
      <c r="E233" s="82">
        <v>50127481.640000001</v>
      </c>
      <c r="F233" s="63">
        <f t="shared" si="10"/>
        <v>196.6050714738947</v>
      </c>
      <c r="G233" s="41"/>
      <c r="H233" s="48"/>
      <c r="I233" s="43"/>
    </row>
    <row r="234" spans="2:9" x14ac:dyDescent="0.2">
      <c r="B234" s="19">
        <v>42583</v>
      </c>
      <c r="C234" s="61">
        <v>104037.0886946</v>
      </c>
      <c r="D234" s="61">
        <v>204257.15161960729</v>
      </c>
      <c r="E234" s="82">
        <v>39237113.379999995</v>
      </c>
      <c r="F234" s="63">
        <f t="shared" si="10"/>
        <v>192.09664420011183</v>
      </c>
    </row>
    <row r="235" spans="2:9" x14ac:dyDescent="0.2">
      <c r="B235" s="19">
        <v>42614</v>
      </c>
      <c r="C235" s="61">
        <v>98158.944591000007</v>
      </c>
      <c r="D235" s="61">
        <v>190372.91586967779</v>
      </c>
      <c r="E235" s="82">
        <v>36066460.93999999</v>
      </c>
      <c r="F235" s="63">
        <f t="shared" si="10"/>
        <v>189.45163903824294</v>
      </c>
    </row>
    <row r="236" spans="2:9" x14ac:dyDescent="0.2">
      <c r="B236" s="19">
        <v>42644</v>
      </c>
      <c r="C236" s="61">
        <v>76745.381783000004</v>
      </c>
      <c r="D236" s="61">
        <v>148367.38834505691</v>
      </c>
      <c r="E236" s="82">
        <v>29431103.170000009</v>
      </c>
      <c r="F236" s="63">
        <f t="shared" si="10"/>
        <v>198.3663896647713</v>
      </c>
    </row>
    <row r="237" spans="2:9" x14ac:dyDescent="0.2">
      <c r="B237" s="19">
        <v>42675</v>
      </c>
      <c r="C237" s="61">
        <v>86943.340704000002</v>
      </c>
      <c r="D237" s="61">
        <v>168693.340660313</v>
      </c>
      <c r="E237" s="82">
        <v>34706291.170000002</v>
      </c>
      <c r="F237" s="63">
        <f t="shared" si="10"/>
        <v>205.735988357038</v>
      </c>
    </row>
    <row r="238" spans="2:9" ht="13.5" thickBot="1" x14ac:dyDescent="0.25">
      <c r="B238" s="19">
        <v>42705</v>
      </c>
      <c r="C238" s="61">
        <v>78612.770553300012</v>
      </c>
      <c r="D238" s="61">
        <v>151925.90279879852</v>
      </c>
      <c r="E238" s="82">
        <v>31691051.590000004</v>
      </c>
      <c r="F238" s="63">
        <f t="shared" si="10"/>
        <v>208.59544689999123</v>
      </c>
    </row>
    <row r="239" spans="2:9" ht="13.5" thickBot="1" x14ac:dyDescent="0.25">
      <c r="B239" s="56" t="s">
        <v>57</v>
      </c>
      <c r="C239" s="64">
        <f>SUM(C227:C238)</f>
        <v>1052059.2648924999</v>
      </c>
      <c r="D239" s="64">
        <f>SUM(D227:D238)</f>
        <v>2050055.239557059</v>
      </c>
      <c r="E239" s="83">
        <f>SUM(E227:E238)</f>
        <v>403048989.88</v>
      </c>
      <c r="F239" s="66">
        <f>+E239/D239</f>
        <v>196.6039656409863</v>
      </c>
    </row>
    <row r="240" spans="2:9" ht="15" x14ac:dyDescent="0.25">
      <c r="B240" s="19">
        <v>42736</v>
      </c>
      <c r="C240" s="158">
        <v>70404.331302000006</v>
      </c>
      <c r="D240" s="158">
        <v>135520.91406940549</v>
      </c>
      <c r="E240" s="159">
        <v>30931988.939999998</v>
      </c>
      <c r="F240" s="63">
        <f t="shared" si="10"/>
        <v>228.24513214365226</v>
      </c>
    </row>
    <row r="241" spans="2:6" x14ac:dyDescent="0.2">
      <c r="B241" s="19">
        <v>42767</v>
      </c>
      <c r="C241" s="61">
        <v>69033.066044799998</v>
      </c>
      <c r="D241" s="61">
        <v>133204.9374009326</v>
      </c>
      <c r="E241" s="82">
        <v>32803431.670000002</v>
      </c>
      <c r="F241" s="63">
        <f t="shared" si="10"/>
        <v>246.26288116682332</v>
      </c>
    </row>
    <row r="242" spans="2:6" x14ac:dyDescent="0.2">
      <c r="B242" s="19">
        <v>42795</v>
      </c>
      <c r="C242" s="61">
        <v>76168.115662600001</v>
      </c>
      <c r="D242" s="61">
        <v>147335.51965822667</v>
      </c>
      <c r="E242" s="82">
        <v>39387046.82</v>
      </c>
      <c r="F242" s="63">
        <f t="shared" si="10"/>
        <v>267.32892999166734</v>
      </c>
    </row>
    <row r="243" spans="2:6" x14ac:dyDescent="0.2">
      <c r="B243" s="19">
        <v>42826</v>
      </c>
      <c r="C243" s="61">
        <v>90342.876384000003</v>
      </c>
      <c r="D243" s="61">
        <v>174868.5963052455</v>
      </c>
      <c r="E243" s="82">
        <v>44193304.410000004</v>
      </c>
      <c r="F243" s="63">
        <f t="shared" si="10"/>
        <v>252.72293221166746</v>
      </c>
    </row>
    <row r="244" spans="2:6" x14ac:dyDescent="0.2">
      <c r="B244" s="19">
        <v>42856</v>
      </c>
      <c r="C244" s="61">
        <v>101954.61006000001</v>
      </c>
      <c r="D244" s="61">
        <v>198716.41459538031</v>
      </c>
      <c r="E244" s="82">
        <v>44903078.860000007</v>
      </c>
      <c r="F244" s="63">
        <f t="shared" si="10"/>
        <v>225.96562519221249</v>
      </c>
    </row>
    <row r="245" spans="2:6" x14ac:dyDescent="0.2">
      <c r="B245" s="19">
        <v>42887</v>
      </c>
      <c r="C245" s="61">
        <v>127129.17586599999</v>
      </c>
      <c r="D245" s="61">
        <v>248970.52149959124</v>
      </c>
      <c r="E245" s="82">
        <v>56543397.329999998</v>
      </c>
      <c r="F245" s="63">
        <f t="shared" si="10"/>
        <v>227.10880384324065</v>
      </c>
    </row>
    <row r="246" spans="2:6" x14ac:dyDescent="0.2">
      <c r="B246" s="19">
        <v>42917</v>
      </c>
      <c r="C246" s="61">
        <v>129695.45959799999</v>
      </c>
      <c r="D246" s="61">
        <v>254100.50312766689</v>
      </c>
      <c r="E246" s="82">
        <v>53975444.940000005</v>
      </c>
      <c r="F246" s="63">
        <f t="shared" si="10"/>
        <v>212.41770195504611</v>
      </c>
    </row>
    <row r="247" spans="2:6" x14ac:dyDescent="0.2">
      <c r="B247" s="19">
        <v>42948</v>
      </c>
      <c r="C247" s="61">
        <v>107427.225464</v>
      </c>
      <c r="D247" s="61">
        <v>208613.78751209422</v>
      </c>
      <c r="E247" s="82">
        <v>46473303.979999997</v>
      </c>
      <c r="F247" s="63">
        <f t="shared" si="10"/>
        <v>222.7719679232886</v>
      </c>
    </row>
    <row r="248" spans="2:6" x14ac:dyDescent="0.2">
      <c r="B248" s="19">
        <v>42979</v>
      </c>
      <c r="C248" s="61">
        <v>128967.21412999999</v>
      </c>
      <c r="D248" s="61">
        <v>249672.77314870915</v>
      </c>
      <c r="E248" s="82">
        <v>61669555.819999993</v>
      </c>
      <c r="F248" s="63">
        <f t="shared" si="10"/>
        <v>247.00152540569013</v>
      </c>
    </row>
    <row r="249" spans="2:6" x14ac:dyDescent="0.2">
      <c r="B249" s="19">
        <v>43009</v>
      </c>
      <c r="C249" s="61">
        <v>99608.936979999999</v>
      </c>
      <c r="D249" s="61">
        <v>193197.98169489147</v>
      </c>
      <c r="E249" s="82">
        <v>51372098.909999989</v>
      </c>
      <c r="F249" s="63">
        <f t="shared" si="10"/>
        <v>265.90391089659283</v>
      </c>
    </row>
    <row r="250" spans="2:6" x14ac:dyDescent="0.2">
      <c r="B250" s="19">
        <v>43040</v>
      </c>
      <c r="C250" s="61">
        <v>104587.55356799999</v>
      </c>
      <c r="D250" s="61">
        <v>200541.94693986641</v>
      </c>
      <c r="E250" s="82">
        <v>57366106.150000006</v>
      </c>
      <c r="F250" s="63">
        <f t="shared" si="10"/>
        <v>286.05539651612906</v>
      </c>
    </row>
    <row r="251" spans="2:6" ht="13.5" thickBot="1" x14ac:dyDescent="0.25">
      <c r="B251" s="19">
        <v>43070</v>
      </c>
      <c r="C251" s="61">
        <v>77534.996731099993</v>
      </c>
      <c r="D251" s="61">
        <v>148103.84069131606</v>
      </c>
      <c r="E251" s="82">
        <v>43635035.359999999</v>
      </c>
      <c r="F251" s="63">
        <f t="shared" si="10"/>
        <v>294.62460363162279</v>
      </c>
    </row>
    <row r="252" spans="2:6" ht="13.5" thickBot="1" x14ac:dyDescent="0.25">
      <c r="B252" s="56" t="s">
        <v>58</v>
      </c>
      <c r="C252" s="64">
        <f>SUM(C240:C251)</f>
        <v>1182853.5617905001</v>
      </c>
      <c r="D252" s="64">
        <f>SUM(D240:D251)</f>
        <v>2292847.736643326</v>
      </c>
      <c r="E252" s="83">
        <f>SUM(E240:E251)</f>
        <v>563253793.19000006</v>
      </c>
      <c r="F252" s="66">
        <f>+E252/D252</f>
        <v>245.65686774063334</v>
      </c>
    </row>
    <row r="253" spans="2:6" ht="15" x14ac:dyDescent="0.25">
      <c r="B253" s="19">
        <v>43101</v>
      </c>
      <c r="C253" s="158">
        <v>93682.119238900006</v>
      </c>
      <c r="D253" s="158">
        <v>180233.05365602142</v>
      </c>
      <c r="E253" s="159">
        <v>55087872.63000001</v>
      </c>
      <c r="F253" s="63">
        <f t="shared" si="10"/>
        <v>305.64800136570051</v>
      </c>
    </row>
    <row r="254" spans="2:6" x14ac:dyDescent="0.2">
      <c r="B254" s="19">
        <v>43132</v>
      </c>
      <c r="C254" s="61">
        <v>82315.054400000008</v>
      </c>
      <c r="D254" s="61">
        <v>157553.27496593355</v>
      </c>
      <c r="E254" s="82">
        <v>45472424.190000005</v>
      </c>
      <c r="F254" s="63">
        <f t="shared" ref="F254:F277" si="11">+E254/D254</f>
        <v>288.61617887557168</v>
      </c>
    </row>
    <row r="255" spans="2:6" x14ac:dyDescent="0.2">
      <c r="B255" s="19">
        <v>43160</v>
      </c>
      <c r="C255" s="61">
        <v>84851.734200000006</v>
      </c>
      <c r="D255" s="61">
        <v>162036.26767009596</v>
      </c>
      <c r="E255" s="82">
        <v>46873208.789999992</v>
      </c>
      <c r="F255" s="63">
        <f t="shared" si="11"/>
        <v>289.27603347068771</v>
      </c>
    </row>
    <row r="256" spans="2:6" x14ac:dyDescent="0.2">
      <c r="B256" s="19">
        <v>43191</v>
      </c>
      <c r="C256" s="61">
        <v>90577.038639999999</v>
      </c>
      <c r="D256" s="61">
        <v>174569.50076994117</v>
      </c>
      <c r="E256" s="82">
        <v>47545430.179999992</v>
      </c>
      <c r="F256" s="63">
        <f t="shared" si="11"/>
        <v>272.35817236287107</v>
      </c>
    </row>
    <row r="257" spans="2:6" x14ac:dyDescent="0.2">
      <c r="B257" s="19">
        <v>43221</v>
      </c>
      <c r="C257" s="61">
        <v>92347.968829999998</v>
      </c>
      <c r="D257" s="61">
        <v>179885.25449955533</v>
      </c>
      <c r="E257" s="82">
        <v>47401058.25999999</v>
      </c>
      <c r="F257" s="63">
        <f t="shared" si="11"/>
        <v>263.50719180330128</v>
      </c>
    </row>
    <row r="258" spans="2:6" x14ac:dyDescent="0.2">
      <c r="B258" s="19">
        <v>43252</v>
      </c>
      <c r="C258" s="61">
        <v>121419.43725380002</v>
      </c>
      <c r="D258" s="61">
        <v>236906.95620036821</v>
      </c>
      <c r="E258" s="82">
        <v>67683653.840000004</v>
      </c>
      <c r="F258" s="63">
        <f t="shared" si="11"/>
        <v>285.69719912637504</v>
      </c>
    </row>
    <row r="259" spans="2:6" x14ac:dyDescent="0.2">
      <c r="B259" s="19">
        <v>43282</v>
      </c>
      <c r="C259" s="61">
        <v>148506.78551800002</v>
      </c>
      <c r="D259" s="61">
        <v>290328.25819577894</v>
      </c>
      <c r="E259" s="82">
        <v>84579478.179999992</v>
      </c>
      <c r="F259" s="63">
        <f t="shared" si="11"/>
        <v>291.32361660422652</v>
      </c>
    </row>
    <row r="260" spans="2:6" x14ac:dyDescent="0.2">
      <c r="B260" s="19">
        <v>43313</v>
      </c>
      <c r="C260" s="61">
        <v>91272.402555000008</v>
      </c>
      <c r="D260" s="61">
        <v>177950.20129275488</v>
      </c>
      <c r="E260" s="82">
        <v>53051464.080000013</v>
      </c>
      <c r="F260" s="63">
        <f t="shared" si="11"/>
        <v>298.12533896897577</v>
      </c>
    </row>
    <row r="261" spans="2:6" x14ac:dyDescent="0.2">
      <c r="B261" s="19">
        <v>43344</v>
      </c>
      <c r="C261" s="61">
        <v>122132.11150080001</v>
      </c>
      <c r="D261" s="61">
        <v>234676.83140829424</v>
      </c>
      <c r="E261" s="82">
        <v>70306550.450000003</v>
      </c>
      <c r="F261" s="63">
        <f t="shared" si="11"/>
        <v>299.58880059906562</v>
      </c>
    </row>
    <row r="262" spans="2:6" x14ac:dyDescent="0.2">
      <c r="B262" s="19">
        <v>43374</v>
      </c>
      <c r="C262" s="61">
        <v>102754.8912</v>
      </c>
      <c r="D262" s="61">
        <v>198164.35055914492</v>
      </c>
      <c r="E262" s="82">
        <v>64006160.550000012</v>
      </c>
      <c r="F262" s="63">
        <f t="shared" si="11"/>
        <v>322.99533376916088</v>
      </c>
    </row>
    <row r="263" spans="2:6" x14ac:dyDescent="0.2">
      <c r="B263" s="19">
        <v>43405</v>
      </c>
      <c r="C263" s="61">
        <v>95073.815429999988</v>
      </c>
      <c r="D263" s="61">
        <v>182543.95318891856</v>
      </c>
      <c r="E263" s="82">
        <v>56716583.250000007</v>
      </c>
      <c r="F263" s="63">
        <f t="shared" si="11"/>
        <v>310.70096959773207</v>
      </c>
    </row>
    <row r="264" spans="2:6" ht="13.5" thickBot="1" x14ac:dyDescent="0.25">
      <c r="B264" s="19">
        <v>43435</v>
      </c>
      <c r="C264" s="61">
        <v>85599.843200000003</v>
      </c>
      <c r="D264" s="61">
        <v>163177.80415304177</v>
      </c>
      <c r="E264" s="82">
        <v>39573668.979999997</v>
      </c>
      <c r="F264" s="63">
        <f t="shared" si="11"/>
        <v>242.51870029384943</v>
      </c>
    </row>
    <row r="265" spans="2:6" ht="13.5" thickBot="1" x14ac:dyDescent="0.25">
      <c r="B265" s="56" t="s">
        <v>59</v>
      </c>
      <c r="C265" s="64">
        <f>SUM(C253:C264)</f>
        <v>1210533.2019665001</v>
      </c>
      <c r="D265" s="64">
        <f>SUM(D253:D264)</f>
        <v>2338025.7065598494</v>
      </c>
      <c r="E265" s="83">
        <f>SUM(E253:E264)</f>
        <v>678297553.38</v>
      </c>
      <c r="F265" s="66">
        <f>+E265/D265</f>
        <v>290.11552416933904</v>
      </c>
    </row>
    <row r="266" spans="2:6" ht="15" x14ac:dyDescent="0.25">
      <c r="B266" s="19">
        <v>43466</v>
      </c>
      <c r="C266" s="158">
        <v>94664.184800000003</v>
      </c>
      <c r="D266" s="158">
        <v>181278.46572562231</v>
      </c>
      <c r="E266" s="159">
        <v>40609523.730000004</v>
      </c>
      <c r="F266" s="63">
        <f t="shared" si="11"/>
        <v>224.01736227989358</v>
      </c>
    </row>
    <row r="267" spans="2:6" x14ac:dyDescent="0.2">
      <c r="B267" s="19">
        <v>43497</v>
      </c>
      <c r="C267" s="61">
        <v>94630.282785799995</v>
      </c>
      <c r="D267" s="61">
        <v>181368.96366999744</v>
      </c>
      <c r="E267" s="82">
        <v>39198582.5</v>
      </c>
      <c r="F267" s="63">
        <f t="shared" si="11"/>
        <v>216.12618667944861</v>
      </c>
    </row>
    <row r="268" spans="2:6" x14ac:dyDescent="0.2">
      <c r="B268" s="19">
        <v>43525</v>
      </c>
      <c r="C268" s="61">
        <v>89301.90986140001</v>
      </c>
      <c r="D268" s="61">
        <v>171155.41102555467</v>
      </c>
      <c r="E268" s="82">
        <v>37350628.730000004</v>
      </c>
      <c r="F268" s="63">
        <f t="shared" si="11"/>
        <v>218.22639732040548</v>
      </c>
    </row>
    <row r="269" spans="2:6" x14ac:dyDescent="0.2">
      <c r="B269" s="19">
        <v>43556</v>
      </c>
      <c r="C269" s="61">
        <v>106421.74846149998</v>
      </c>
      <c r="D269" s="61">
        <v>205243.29904201496</v>
      </c>
      <c r="E269" s="82">
        <v>45380282.539999992</v>
      </c>
      <c r="F269" s="63">
        <f t="shared" si="11"/>
        <v>221.10481926481935</v>
      </c>
    </row>
    <row r="270" spans="2:6" x14ac:dyDescent="0.2">
      <c r="B270" s="19">
        <v>43586</v>
      </c>
      <c r="C270" s="61">
        <v>88760.45895</v>
      </c>
      <c r="D270" s="61">
        <v>170537.81457727228</v>
      </c>
      <c r="E270" s="82">
        <v>35991868.600000001</v>
      </c>
      <c r="F270" s="63">
        <f t="shared" si="11"/>
        <v>211.0491956825901</v>
      </c>
    </row>
    <row r="271" spans="2:6" x14ac:dyDescent="0.2">
      <c r="B271" s="19">
        <v>43617</v>
      </c>
      <c r="C271" s="61">
        <v>142182.54663999999</v>
      </c>
      <c r="D271" s="61">
        <v>275725.44996185426</v>
      </c>
      <c r="E271" s="82">
        <v>56433301.850000001</v>
      </c>
      <c r="F271" s="63">
        <f t="shared" si="11"/>
        <v>204.67208180386456</v>
      </c>
    </row>
    <row r="272" spans="2:6" x14ac:dyDescent="0.2">
      <c r="B272" s="19">
        <v>43647</v>
      </c>
      <c r="C272" s="61">
        <v>143310.38386</v>
      </c>
      <c r="D272" s="61">
        <v>276843.43572665984</v>
      </c>
      <c r="E272" s="82">
        <v>46765974.690000005</v>
      </c>
      <c r="F272" s="63">
        <f t="shared" si="11"/>
        <v>168.92571271284967</v>
      </c>
    </row>
    <row r="273" spans="2:6" x14ac:dyDescent="0.2">
      <c r="B273" s="19">
        <v>43678</v>
      </c>
      <c r="C273" s="61">
        <v>127910.48775</v>
      </c>
      <c r="D273" s="61">
        <v>246598.20150030806</v>
      </c>
      <c r="E273" s="82">
        <v>41663443.780000001</v>
      </c>
      <c r="F273" s="63">
        <f t="shared" si="11"/>
        <v>168.95274793781476</v>
      </c>
    </row>
    <row r="274" spans="2:6" x14ac:dyDescent="0.2">
      <c r="B274" s="19">
        <v>43709</v>
      </c>
      <c r="C274" s="61">
        <v>106453.01795000001</v>
      </c>
      <c r="D274" s="61">
        <v>202801.26559406734</v>
      </c>
      <c r="E274" s="82">
        <v>34123756.399999999</v>
      </c>
      <c r="F274" s="63">
        <f t="shared" si="11"/>
        <v>168.26204856286773</v>
      </c>
    </row>
    <row r="275" spans="2:6" x14ac:dyDescent="0.2">
      <c r="B275" s="19">
        <v>43739</v>
      </c>
      <c r="C275" s="61">
        <v>89761.400625199996</v>
      </c>
      <c r="D275" s="61">
        <v>172096.40433818632</v>
      </c>
      <c r="E275" s="82">
        <v>27390443.230000004</v>
      </c>
      <c r="F275" s="63">
        <f t="shared" si="11"/>
        <v>159.15755669232402</v>
      </c>
    </row>
    <row r="276" spans="2:6" x14ac:dyDescent="0.2">
      <c r="B276" s="19">
        <v>43770</v>
      </c>
      <c r="C276" s="61">
        <v>108570.36745000001</v>
      </c>
      <c r="D276" s="61">
        <v>208736.70281728741</v>
      </c>
      <c r="E276" s="82">
        <v>34996186.319999993</v>
      </c>
      <c r="F276" s="63">
        <f t="shared" si="11"/>
        <v>167.65708113456716</v>
      </c>
    </row>
    <row r="277" spans="2:6" ht="13.5" thickBot="1" x14ac:dyDescent="0.25">
      <c r="B277" s="19">
        <v>43800</v>
      </c>
      <c r="C277" s="61">
        <v>62265.593900299995</v>
      </c>
      <c r="D277" s="61">
        <v>118086.56513264323</v>
      </c>
      <c r="E277" s="82">
        <v>22233470.079999998</v>
      </c>
      <c r="F277" s="63">
        <f t="shared" si="11"/>
        <v>188.28111440980422</v>
      </c>
    </row>
    <row r="278" spans="2:6" ht="13.5" thickBot="1" x14ac:dyDescent="0.25">
      <c r="B278" s="56" t="s">
        <v>60</v>
      </c>
      <c r="C278" s="64">
        <f>SUM(C266:C277)</f>
        <v>1254232.3830341999</v>
      </c>
      <c r="D278" s="64">
        <f>SUM(D266:D277)</f>
        <v>2410471.979111468</v>
      </c>
      <c r="E278" s="83">
        <f>SUM(E266:E277)</f>
        <v>462137462.44999993</v>
      </c>
      <c r="F278" s="66">
        <f>+E278/D278</f>
        <v>191.72073621048685</v>
      </c>
    </row>
    <row r="279" spans="2:6" ht="15" x14ac:dyDescent="0.25">
      <c r="B279" s="19">
        <v>43831</v>
      </c>
      <c r="C279" s="158">
        <v>86533.533319999988</v>
      </c>
      <c r="D279" s="158">
        <v>165974.98695213444</v>
      </c>
      <c r="E279" s="159">
        <v>31112753.960000001</v>
      </c>
      <c r="F279" s="63">
        <v>187.4544745044783</v>
      </c>
    </row>
    <row r="280" spans="2:6" x14ac:dyDescent="0.2">
      <c r="B280" s="19">
        <v>43862</v>
      </c>
      <c r="C280" s="61">
        <v>87538.193339999998</v>
      </c>
      <c r="D280" s="61">
        <v>167692.96591310215</v>
      </c>
      <c r="E280" s="82">
        <v>30680132.920000002</v>
      </c>
      <c r="F280" s="63">
        <v>182.95420295624282</v>
      </c>
    </row>
    <row r="281" spans="2:6" x14ac:dyDescent="0.2">
      <c r="B281" s="19">
        <v>43891</v>
      </c>
      <c r="C281" s="61">
        <v>117577.00750000001</v>
      </c>
      <c r="D281" s="61">
        <v>226177.3497614919</v>
      </c>
      <c r="E281" s="82">
        <v>32661565.920000002</v>
      </c>
      <c r="F281" s="63">
        <v>144.40688227376532</v>
      </c>
    </row>
    <row r="282" spans="2:6" x14ac:dyDescent="0.2">
      <c r="B282" s="19">
        <v>43922</v>
      </c>
      <c r="C282" s="61">
        <v>118030.26062999999</v>
      </c>
      <c r="D282" s="61">
        <v>228073.24290035907</v>
      </c>
      <c r="E282" s="82">
        <v>31720236.470000006</v>
      </c>
      <c r="F282" s="63">
        <v>139.07916626527725</v>
      </c>
    </row>
    <row r="283" spans="2:6" x14ac:dyDescent="0.2">
      <c r="B283" s="19">
        <v>43952</v>
      </c>
      <c r="C283" s="61">
        <v>122827.3921344</v>
      </c>
      <c r="D283" s="61">
        <v>238313.24310152748</v>
      </c>
      <c r="E283" s="82">
        <v>32514071.740000002</v>
      </c>
      <c r="F283" s="63">
        <v>136.4341793047069</v>
      </c>
    </row>
    <row r="284" spans="2:6" x14ac:dyDescent="0.2">
      <c r="B284" s="19">
        <v>43983</v>
      </c>
      <c r="C284" s="61">
        <v>142070.962</v>
      </c>
      <c r="D284" s="61">
        <v>276140.5476821285</v>
      </c>
      <c r="E284" s="82">
        <v>41235982.270000003</v>
      </c>
      <c r="F284" s="63">
        <v>149.32968959512479</v>
      </c>
    </row>
    <row r="285" spans="2:6" x14ac:dyDescent="0.2">
      <c r="B285" s="19">
        <v>44013</v>
      </c>
      <c r="C285" s="61">
        <v>150798.41531000001</v>
      </c>
      <c r="D285" s="61">
        <v>292313.98807378724</v>
      </c>
      <c r="E285" s="82">
        <v>49664859.979999997</v>
      </c>
      <c r="F285" s="63">
        <v>169.90244054781041</v>
      </c>
    </row>
    <row r="286" spans="2:6" x14ac:dyDescent="0.2">
      <c r="B286" s="19">
        <v>44044</v>
      </c>
      <c r="C286" s="61">
        <v>130392.22787999999</v>
      </c>
      <c r="D286" s="61">
        <v>253379.411973326</v>
      </c>
      <c r="E286" s="82">
        <v>42508270.229999997</v>
      </c>
      <c r="F286" s="63">
        <v>167.76528881705261</v>
      </c>
    </row>
    <row r="287" spans="2:6" x14ac:dyDescent="0.2">
      <c r="B287" s="19">
        <v>44075</v>
      </c>
      <c r="C287" s="61">
        <v>125005.52323800001</v>
      </c>
      <c r="D287" s="61">
        <v>241787.98588944323</v>
      </c>
      <c r="E287" s="82">
        <v>43461567.579999998</v>
      </c>
      <c r="F287" s="63">
        <v>179.75073252759822</v>
      </c>
    </row>
    <row r="288" spans="2:6" x14ac:dyDescent="0.2">
      <c r="B288" s="19">
        <v>44105</v>
      </c>
      <c r="C288" s="61">
        <v>113336.31278000001</v>
      </c>
      <c r="D288" s="61">
        <v>218835.65522258551</v>
      </c>
      <c r="E288" s="82">
        <v>40710049.709999993</v>
      </c>
      <c r="F288" s="63">
        <v>186.03024113503056</v>
      </c>
    </row>
    <row r="289" spans="2:6" x14ac:dyDescent="0.2">
      <c r="B289" s="19">
        <v>44136</v>
      </c>
      <c r="C289" s="61">
        <v>102057.3298793</v>
      </c>
      <c r="D289" s="61">
        <v>196502.72614743531</v>
      </c>
      <c r="E289" s="82">
        <v>36975064.170000002</v>
      </c>
      <c r="F289" s="63">
        <v>188.16565497548231</v>
      </c>
    </row>
    <row r="290" spans="2:6" ht="13.5" thickBot="1" x14ac:dyDescent="0.25">
      <c r="B290" s="19">
        <v>44166</v>
      </c>
      <c r="C290" s="61">
        <v>103072.43084999999</v>
      </c>
      <c r="D290" s="61">
        <v>198030.52781630718</v>
      </c>
      <c r="E290" s="82">
        <v>39012010.479999997</v>
      </c>
      <c r="F290" s="63">
        <v>196.99998232690405</v>
      </c>
    </row>
    <row r="291" spans="2:6" ht="13.5" thickBot="1" x14ac:dyDescent="0.25">
      <c r="B291" s="56" t="s">
        <v>61</v>
      </c>
      <c r="C291" s="64">
        <f>SUM(C279:C290)</f>
        <v>1399239.5888617001</v>
      </c>
      <c r="D291" s="64">
        <f>SUM(D279:D290)</f>
        <v>2703222.6314336276</v>
      </c>
      <c r="E291" s="83">
        <f>SUM(E279:E290)</f>
        <v>452256565.43000001</v>
      </c>
      <c r="F291" s="66">
        <f>+E291/D291</f>
        <v>167.30274457274359</v>
      </c>
    </row>
    <row r="292" spans="2:6" ht="15" x14ac:dyDescent="0.25">
      <c r="B292" s="19">
        <v>44197</v>
      </c>
      <c r="C292" s="169">
        <v>79862.703500000003</v>
      </c>
      <c r="D292" s="169">
        <v>152080.954071307</v>
      </c>
      <c r="E292" s="170">
        <v>33888845.329999983</v>
      </c>
      <c r="F292" s="63">
        <v>222.83424993579629</v>
      </c>
    </row>
    <row r="293" spans="2:6" x14ac:dyDescent="0.2">
      <c r="B293" s="19">
        <v>44228</v>
      </c>
      <c r="C293" s="61">
        <v>78728.650999999998</v>
      </c>
      <c r="D293" s="61">
        <v>151746.69778317312</v>
      </c>
      <c r="E293" s="82">
        <v>37955628.969999999</v>
      </c>
      <c r="F293" s="63">
        <v>250.12490897320086</v>
      </c>
    </row>
    <row r="294" spans="2:6" x14ac:dyDescent="0.2">
      <c r="B294" s="19">
        <v>44256</v>
      </c>
      <c r="C294" s="61">
        <v>111170.07179999999</v>
      </c>
      <c r="D294" s="61">
        <v>213878.12983976849</v>
      </c>
      <c r="E294" s="82">
        <v>59614792.549999982</v>
      </c>
      <c r="F294" s="63">
        <v>278.73253144050642</v>
      </c>
    </row>
    <row r="295" spans="2:6" x14ac:dyDescent="0.2">
      <c r="B295" s="19">
        <v>44287</v>
      </c>
      <c r="C295" s="61">
        <v>160852.34516</v>
      </c>
      <c r="D295" s="61">
        <v>311239.84788730211</v>
      </c>
      <c r="E295" s="82">
        <v>91080837.749999985</v>
      </c>
      <c r="F295" s="63">
        <v>292.63874265540625</v>
      </c>
    </row>
    <row r="296" spans="2:6" x14ac:dyDescent="0.2">
      <c r="B296" s="19">
        <v>44317</v>
      </c>
      <c r="C296" s="61">
        <v>115088.45753</v>
      </c>
      <c r="D296" s="61">
        <v>222209.16877397156</v>
      </c>
      <c r="E296" s="82">
        <v>64087305.830000013</v>
      </c>
      <c r="F296" s="63">
        <v>288.40981757682931</v>
      </c>
    </row>
    <row r="297" spans="2:6" x14ac:dyDescent="0.2">
      <c r="B297" s="19">
        <v>44348</v>
      </c>
      <c r="C297" s="61">
        <v>129987.89218000002</v>
      </c>
      <c r="D297" s="61">
        <v>252269.83727306052</v>
      </c>
      <c r="E297" s="82">
        <v>69422387.829999998</v>
      </c>
      <c r="F297" s="63">
        <v>275.19099619847219</v>
      </c>
    </row>
    <row r="298" spans="2:6" x14ac:dyDescent="0.2">
      <c r="B298" s="19">
        <v>44378</v>
      </c>
      <c r="C298" s="61">
        <v>178053.42986999999</v>
      </c>
      <c r="D298" s="61">
        <v>345226.89107237232</v>
      </c>
      <c r="E298" s="82">
        <v>106785013.36999999</v>
      </c>
      <c r="F298" s="63">
        <v>309.31835303529095</v>
      </c>
    </row>
    <row r="299" spans="2:6" x14ac:dyDescent="0.2">
      <c r="B299" s="19">
        <v>44409</v>
      </c>
      <c r="C299" s="61">
        <v>150466.49593</v>
      </c>
      <c r="D299" s="61">
        <v>291754.59127572097</v>
      </c>
      <c r="E299" s="82">
        <v>99846382.689999998</v>
      </c>
      <c r="F299" s="63">
        <v>342.22728853524967</v>
      </c>
    </row>
    <row r="300" spans="2:6" x14ac:dyDescent="0.2">
      <c r="B300" s="19">
        <v>44440</v>
      </c>
      <c r="C300" s="61">
        <v>124289.03573999999</v>
      </c>
      <c r="D300" s="61">
        <v>240037.87992912406</v>
      </c>
      <c r="E300" s="82">
        <v>85821976.25999999</v>
      </c>
      <c r="F300" s="63">
        <v>357.53513689314633</v>
      </c>
    </row>
    <row r="301" spans="2:6" x14ac:dyDescent="0.2">
      <c r="B301" s="19">
        <v>44470</v>
      </c>
      <c r="C301" s="61">
        <v>112347.86137</v>
      </c>
      <c r="D301" s="61">
        <v>215069.38867094863</v>
      </c>
      <c r="E301" s="82">
        <v>84317023.359999999</v>
      </c>
      <c r="F301" s="63">
        <v>392.04567363607083</v>
      </c>
    </row>
    <row r="302" spans="2:6" x14ac:dyDescent="0.2">
      <c r="B302" s="19">
        <v>44501</v>
      </c>
      <c r="C302" s="61">
        <v>113350.50197</v>
      </c>
      <c r="D302" s="61">
        <v>218129.10643859903</v>
      </c>
      <c r="E302" s="82">
        <v>86816730.789999992</v>
      </c>
      <c r="F302" s="63">
        <v>398.00617261703201</v>
      </c>
    </row>
    <row r="303" spans="2:6" ht="13.5" thickBot="1" x14ac:dyDescent="0.25">
      <c r="B303" s="19">
        <v>44531</v>
      </c>
      <c r="C303" s="61">
        <v>90747.243069999997</v>
      </c>
      <c r="D303" s="61">
        <v>173561.95135670257</v>
      </c>
      <c r="E303" s="82">
        <v>68377954.400000006</v>
      </c>
      <c r="F303" s="63">
        <v>393.96857355832788</v>
      </c>
    </row>
    <row r="304" spans="2:6" ht="13.5" thickBot="1" x14ac:dyDescent="0.25">
      <c r="B304" s="56" t="s">
        <v>77</v>
      </c>
      <c r="C304" s="64">
        <v>1444944.6891200002</v>
      </c>
      <c r="D304" s="64">
        <v>2787204.4443720505</v>
      </c>
      <c r="E304" s="83">
        <v>888014879.12999988</v>
      </c>
      <c r="F304" s="66">
        <v>318.60414148057487</v>
      </c>
    </row>
    <row r="305" spans="2:6" ht="15" x14ac:dyDescent="0.25">
      <c r="B305" s="19">
        <v>44562</v>
      </c>
      <c r="C305" s="169">
        <v>105568.952</v>
      </c>
      <c r="D305" s="169">
        <v>202534.15800888283</v>
      </c>
      <c r="E305" s="170">
        <v>74258060.189999983</v>
      </c>
      <c r="F305" s="63">
        <v>366.64462389965422</v>
      </c>
    </row>
    <row r="306" spans="2:6" x14ac:dyDescent="0.2">
      <c r="B306" s="19">
        <v>44593</v>
      </c>
      <c r="C306" s="61">
        <v>102158.79781</v>
      </c>
      <c r="D306" s="61">
        <v>196402.07853313888</v>
      </c>
      <c r="E306" s="82">
        <v>69342009.610000014</v>
      </c>
      <c r="F306" s="63">
        <v>353.06148553972639</v>
      </c>
    </row>
    <row r="307" spans="2:6" x14ac:dyDescent="0.2">
      <c r="B307" s="19">
        <v>44621</v>
      </c>
      <c r="C307" s="61">
        <v>130082.45312000001</v>
      </c>
      <c r="D307" s="61">
        <v>250059.25085299247</v>
      </c>
      <c r="E307" s="82">
        <v>98183962.859999985</v>
      </c>
      <c r="F307" s="63">
        <v>392.64279375819387</v>
      </c>
    </row>
    <row r="308" spans="2:6" x14ac:dyDescent="0.2">
      <c r="B308" s="19">
        <v>44652</v>
      </c>
      <c r="C308" s="61">
        <v>123556.23219</v>
      </c>
      <c r="D308" s="61">
        <v>238250.88194670019</v>
      </c>
      <c r="E308" s="82">
        <v>104718186.58000001</v>
      </c>
      <c r="F308" s="63">
        <v>439.52906165286231</v>
      </c>
    </row>
    <row r="309" spans="2:6" x14ac:dyDescent="0.2">
      <c r="B309" s="19">
        <v>44682</v>
      </c>
      <c r="C309" s="61">
        <v>142271.7542</v>
      </c>
      <c r="D309" s="61">
        <v>276038.93094621046</v>
      </c>
      <c r="E309" s="82">
        <v>114040156.01000002</v>
      </c>
      <c r="F309" s="63">
        <v>413.13069725017203</v>
      </c>
    </row>
    <row r="310" spans="2:6" x14ac:dyDescent="0.2">
      <c r="B310" s="19">
        <v>44713</v>
      </c>
      <c r="C310" s="61">
        <v>150970.52823</v>
      </c>
      <c r="D310" s="61">
        <v>291906.60702779854</v>
      </c>
      <c r="E310" s="82">
        <v>113565825.71000001</v>
      </c>
      <c r="F310" s="63">
        <v>389.04849351075165</v>
      </c>
    </row>
    <row r="311" spans="2:6" x14ac:dyDescent="0.2">
      <c r="B311" s="19">
        <v>44743</v>
      </c>
      <c r="C311" s="61">
        <v>178825.72649</v>
      </c>
      <c r="D311" s="61">
        <v>347642.13640063652</v>
      </c>
      <c r="E311" s="82">
        <v>131641522.79000004</v>
      </c>
      <c r="F311" s="63">
        <v>378.6696404324565</v>
      </c>
    </row>
    <row r="312" spans="2:6" x14ac:dyDescent="0.2">
      <c r="B312" s="19">
        <v>44774</v>
      </c>
      <c r="C312" s="61">
        <v>148571.98071</v>
      </c>
      <c r="D312" s="61">
        <v>289242.66306844138</v>
      </c>
      <c r="E312" s="82">
        <v>104573334.09000002</v>
      </c>
      <c r="F312" s="63">
        <v>361.54187276741948</v>
      </c>
    </row>
    <row r="313" spans="2:6" x14ac:dyDescent="0.2">
      <c r="B313" s="19">
        <v>44805</v>
      </c>
      <c r="C313" s="61">
        <v>152889.23485000001</v>
      </c>
      <c r="D313" s="61">
        <v>295142.77465938614</v>
      </c>
      <c r="E313" s="82">
        <v>99223677.459999993</v>
      </c>
      <c r="F313" s="63">
        <v>336.18873975319417</v>
      </c>
    </row>
    <row r="314" spans="2:6" x14ac:dyDescent="0.2">
      <c r="B314" s="19">
        <v>44835</v>
      </c>
      <c r="C314" s="61">
        <v>93919.087</v>
      </c>
      <c r="D314" s="61">
        <v>182891.37804837403</v>
      </c>
      <c r="E314" s="82">
        <v>62717917.709999993</v>
      </c>
      <c r="F314" s="63">
        <v>342.92440889920658</v>
      </c>
    </row>
    <row r="315" spans="2:6" x14ac:dyDescent="0.2">
      <c r="B315" s="19">
        <v>44866</v>
      </c>
      <c r="C315" s="61">
        <v>106809.55162</v>
      </c>
      <c r="D315" s="61">
        <v>203839.93002223465</v>
      </c>
      <c r="E315" s="82">
        <v>57003851.149999999</v>
      </c>
      <c r="F315" s="63">
        <v>279.6500722100036</v>
      </c>
    </row>
    <row r="316" spans="2:6" ht="13.5" thickBot="1" x14ac:dyDescent="0.25">
      <c r="B316" s="19">
        <v>44896</v>
      </c>
      <c r="C316" s="61">
        <v>169118.29149</v>
      </c>
      <c r="D316" s="61">
        <v>329248.78594764107</v>
      </c>
      <c r="E316" s="82">
        <v>91541254.199999988</v>
      </c>
      <c r="F316" s="63">
        <v>278.03065070240649</v>
      </c>
    </row>
    <row r="317" spans="2:6" ht="13.5" thickBot="1" x14ac:dyDescent="0.25">
      <c r="B317" s="56" t="s">
        <v>78</v>
      </c>
      <c r="C317" s="64">
        <v>1604742.58971</v>
      </c>
      <c r="D317" s="64">
        <v>3103199.5754624368</v>
      </c>
      <c r="E317" s="83">
        <v>1120809758.3600001</v>
      </c>
      <c r="F317" s="66">
        <v>361.17875473509554</v>
      </c>
    </row>
    <row r="318" spans="2:6" ht="15" x14ac:dyDescent="0.25">
      <c r="B318" s="19">
        <v>44927</v>
      </c>
      <c r="C318" s="169">
        <v>70296.828999999998</v>
      </c>
      <c r="D318" s="169">
        <v>132761.39256051762</v>
      </c>
      <c r="E318" s="170">
        <v>34162153.879999995</v>
      </c>
      <c r="F318" s="63">
        <v>257.31994235016481</v>
      </c>
    </row>
    <row r="319" spans="2:6" x14ac:dyDescent="0.2">
      <c r="B319" s="19">
        <v>44958</v>
      </c>
      <c r="C319" s="61">
        <v>109370.58630000001</v>
      </c>
      <c r="D319" s="61">
        <v>211565.5218998802</v>
      </c>
      <c r="E319" s="82">
        <v>58969882.57</v>
      </c>
      <c r="F319" s="63">
        <v>278.73106184998562</v>
      </c>
    </row>
    <row r="320" spans="2:6" x14ac:dyDescent="0.2">
      <c r="B320" s="19">
        <v>44986</v>
      </c>
      <c r="C320" s="61">
        <v>91730.449469999992</v>
      </c>
      <c r="D320" s="61">
        <v>175588.53164778074</v>
      </c>
      <c r="E320" s="82">
        <v>48015607.240000002</v>
      </c>
      <c r="F320" s="63">
        <v>273.45525809348533</v>
      </c>
    </row>
    <row r="321" spans="2:6" x14ac:dyDescent="0.2">
      <c r="B321" s="19">
        <v>45017</v>
      </c>
      <c r="C321" s="61">
        <v>152657.58843999999</v>
      </c>
      <c r="D321" s="61">
        <v>293259.27447036508</v>
      </c>
      <c r="E321" s="82">
        <v>79101036.609999985</v>
      </c>
      <c r="F321" s="63">
        <v>269.73072463900348</v>
      </c>
    </row>
    <row r="322" spans="2:6" x14ac:dyDescent="0.2">
      <c r="B322" s="19">
        <v>45047</v>
      </c>
      <c r="C322" s="61">
        <v>139821.87899999999</v>
      </c>
      <c r="D322" s="61">
        <v>272222.58599969553</v>
      </c>
      <c r="E322" s="82">
        <v>70025348.310000002</v>
      </c>
      <c r="F322" s="63">
        <v>257.23562963316471</v>
      </c>
    </row>
    <row r="323" spans="2:6" x14ac:dyDescent="0.2">
      <c r="B323" s="19">
        <v>45078</v>
      </c>
      <c r="C323" s="61">
        <v>152859.66791999998</v>
      </c>
      <c r="D323" s="61">
        <v>297250.89448306838</v>
      </c>
      <c r="E323" s="82">
        <v>70558732.689999998</v>
      </c>
      <c r="F323" s="63">
        <f t="shared" ref="F323:F329" si="12">IFERROR(+E323/D323,0)</f>
        <v>237.3709684295637</v>
      </c>
    </row>
    <row r="324" spans="2:6" x14ac:dyDescent="0.2">
      <c r="B324" s="19">
        <v>45108</v>
      </c>
      <c r="C324" s="61">
        <v>140355.60632999998</v>
      </c>
      <c r="D324" s="61">
        <v>270954.37665411097</v>
      </c>
      <c r="E324" s="82">
        <v>57333938.780000009</v>
      </c>
      <c r="F324" s="63">
        <f t="shared" si="12"/>
        <v>211.59997298434533</v>
      </c>
    </row>
    <row r="325" spans="2:6" x14ac:dyDescent="0.2">
      <c r="B325" s="19">
        <v>45139</v>
      </c>
      <c r="C325" s="61">
        <v>145693.86884000001</v>
      </c>
      <c r="D325" s="61">
        <v>281819.86008614767</v>
      </c>
      <c r="E325" s="82">
        <v>62202671.200000003</v>
      </c>
      <c r="F325" s="63">
        <f t="shared" si="12"/>
        <v>220.7178414643513</v>
      </c>
    </row>
    <row r="326" spans="2:6" x14ac:dyDescent="0.2">
      <c r="B326" s="19">
        <v>45170</v>
      </c>
      <c r="C326" s="61">
        <v>134938.43209000002</v>
      </c>
      <c r="D326" s="61">
        <v>260893.4272060318</v>
      </c>
      <c r="E326" s="82">
        <v>61235056.599999994</v>
      </c>
      <c r="F326" s="63">
        <f t="shared" si="12"/>
        <v>234.71291421857734</v>
      </c>
    </row>
    <row r="327" spans="2:6" x14ac:dyDescent="0.2">
      <c r="B327" s="19">
        <v>45200</v>
      </c>
      <c r="C327" s="61">
        <v>97588.605379999994</v>
      </c>
      <c r="D327" s="61">
        <v>187319.7950141269</v>
      </c>
      <c r="E327" s="82">
        <v>46007702.829999998</v>
      </c>
      <c r="F327" s="63">
        <f t="shared" si="12"/>
        <v>245.6104696598151</v>
      </c>
    </row>
    <row r="328" spans="2:6" x14ac:dyDescent="0.2">
      <c r="B328" s="19">
        <v>45231</v>
      </c>
      <c r="C328" s="61">
        <v>112891.43637000001</v>
      </c>
      <c r="D328" s="61">
        <v>217427.35107147144</v>
      </c>
      <c r="E328" s="82">
        <v>56137080.650000006</v>
      </c>
      <c r="F328" s="63">
        <f t="shared" si="12"/>
        <v>258.18775960503217</v>
      </c>
    </row>
    <row r="329" spans="2:6" ht="13.5" thickBot="1" x14ac:dyDescent="0.25">
      <c r="B329" s="19">
        <v>45261</v>
      </c>
      <c r="C329" s="61">
        <v>110384.421</v>
      </c>
      <c r="D329" s="61">
        <v>212122.59154359135</v>
      </c>
      <c r="E329" s="82">
        <v>51348218.590000018</v>
      </c>
      <c r="F329" s="63">
        <f t="shared" si="12"/>
        <v>242.06859918288299</v>
      </c>
    </row>
    <row r="330" spans="2:6" ht="13.5" thickBot="1" x14ac:dyDescent="0.25">
      <c r="B330" s="56" t="s">
        <v>79</v>
      </c>
      <c r="C330" s="64">
        <f>SUM(C318:C329)</f>
        <v>1458589.37014</v>
      </c>
      <c r="D330" s="64">
        <f>SUM(D318:D329)</f>
        <v>2813185.6026367871</v>
      </c>
      <c r="E330" s="83">
        <f>SUM(E318:E329)</f>
        <v>695097429.95000005</v>
      </c>
      <c r="F330" s="66">
        <f>+E330/D330</f>
        <v>247.08552087657782</v>
      </c>
    </row>
    <row r="331" spans="2:6" ht="15" x14ac:dyDescent="0.25">
      <c r="B331" s="19">
        <v>45292</v>
      </c>
      <c r="C331" s="169">
        <v>110469.33785</v>
      </c>
      <c r="D331" s="169">
        <v>212343.23705199856</v>
      </c>
      <c r="E331" s="170">
        <v>53878284.970000006</v>
      </c>
      <c r="F331" s="63">
        <v>253.73205060826263</v>
      </c>
    </row>
    <row r="332" spans="2:6" x14ac:dyDescent="0.2">
      <c r="B332" s="19">
        <v>45323</v>
      </c>
      <c r="C332" s="61">
        <v>108054.211</v>
      </c>
      <c r="D332" s="61">
        <v>208394.36349638813</v>
      </c>
      <c r="E332" s="82">
        <v>59058276.450000018</v>
      </c>
      <c r="F332" s="63">
        <v>283.39670737315123</v>
      </c>
    </row>
    <row r="333" spans="2:6" x14ac:dyDescent="0.2">
      <c r="B333" s="19">
        <v>45352</v>
      </c>
      <c r="C333" s="61">
        <v>92981.89748</v>
      </c>
      <c r="D333" s="61">
        <v>178001.04260823512</v>
      </c>
      <c r="E333" s="82">
        <v>51710777.559999973</v>
      </c>
      <c r="F333" s="63">
        <v>290.50828468353927</v>
      </c>
    </row>
    <row r="334" spans="2:6" x14ac:dyDescent="0.2">
      <c r="B334" s="19">
        <v>45383</v>
      </c>
      <c r="C334" s="61">
        <v>156709.79386000001</v>
      </c>
      <c r="D334" s="61">
        <v>303471.30147932301</v>
      </c>
      <c r="E334" s="82">
        <v>85752646.239999995</v>
      </c>
      <c r="F334" s="63">
        <v>282.57250626989764</v>
      </c>
    </row>
    <row r="335" spans="2:6" x14ac:dyDescent="0.2">
      <c r="B335" s="19">
        <v>45413</v>
      </c>
      <c r="C335" s="61">
        <v>154469.13844000001</v>
      </c>
      <c r="D335" s="61">
        <v>298327.93682714907</v>
      </c>
      <c r="E335" s="82">
        <v>77760233.810000017</v>
      </c>
      <c r="F335" s="63">
        <v>260.65354333561532</v>
      </c>
    </row>
    <row r="336" spans="2:6" x14ac:dyDescent="0.2">
      <c r="B336" s="19">
        <v>45444</v>
      </c>
      <c r="C336" s="61">
        <v>173485.65697000001</v>
      </c>
      <c r="D336" s="61">
        <v>336845.8092370563</v>
      </c>
      <c r="E336" s="82">
        <v>86363142.340000033</v>
      </c>
      <c r="F336" s="63">
        <v>256.38775953784153</v>
      </c>
    </row>
    <row r="337" spans="2:6" x14ac:dyDescent="0.2">
      <c r="B337" s="19">
        <v>45474</v>
      </c>
      <c r="C337" s="61">
        <v>172935.89301</v>
      </c>
      <c r="D337" s="61">
        <v>333536.64062079508</v>
      </c>
      <c r="E337" s="82">
        <v>87278323.280000001</v>
      </c>
      <c r="F337" s="63">
        <v>261.6753683120188</v>
      </c>
    </row>
    <row r="338" spans="2:6" x14ac:dyDescent="0.2">
      <c r="B338" s="19">
        <v>45505</v>
      </c>
      <c r="C338" s="61">
        <v>119122.25077999999</v>
      </c>
      <c r="D338" s="61">
        <v>229060.88781321634</v>
      </c>
      <c r="E338" s="82">
        <v>62592296.689999998</v>
      </c>
      <c r="F338" s="63">
        <v>273.25615161781695</v>
      </c>
    </row>
    <row r="339" spans="2:6" x14ac:dyDescent="0.2">
      <c r="B339" s="19">
        <v>45536</v>
      </c>
      <c r="C339" s="61">
        <v>144669.27010999998</v>
      </c>
      <c r="D339" s="61">
        <v>280489.14745156508</v>
      </c>
      <c r="E339" s="82">
        <v>72103310.400000021</v>
      </c>
      <c r="F339" s="63">
        <v>257.06274576078147</v>
      </c>
    </row>
    <row r="340" spans="2:6" x14ac:dyDescent="0.2">
      <c r="B340" s="19">
        <v>45566</v>
      </c>
      <c r="C340" s="61">
        <v>162564.12362</v>
      </c>
      <c r="D340" s="61">
        <v>313288.35393077432</v>
      </c>
      <c r="E340" s="82">
        <v>77295193.969999999</v>
      </c>
      <c r="F340" s="63">
        <v>246.72220655568802</v>
      </c>
    </row>
    <row r="341" spans="2:6" x14ac:dyDescent="0.2">
      <c r="B341" s="19">
        <v>45597</v>
      </c>
      <c r="C341" s="61">
        <v>71351.556699999986</v>
      </c>
      <c r="D341" s="61">
        <v>134987.37580827469</v>
      </c>
      <c r="E341" s="82">
        <v>36218580.390000008</v>
      </c>
      <c r="F341" s="63">
        <v>268.31087109539777</v>
      </c>
    </row>
    <row r="342" spans="2:6" ht="13.5" thickBot="1" x14ac:dyDescent="0.25">
      <c r="B342" s="19">
        <v>45627</v>
      </c>
      <c r="C342" s="61">
        <v>108579.67209000001</v>
      </c>
      <c r="D342" s="61">
        <v>207326.01804315965</v>
      </c>
      <c r="E342" s="82">
        <v>56945311.309999973</v>
      </c>
      <c r="F342" s="63">
        <v>274.66553328654345</v>
      </c>
    </row>
    <row r="343" spans="2:6" ht="13.5" thickBot="1" x14ac:dyDescent="0.25">
      <c r="B343" s="56" t="s">
        <v>163</v>
      </c>
      <c r="C343" s="64">
        <v>1575392.8019099999</v>
      </c>
      <c r="D343" s="64">
        <v>3036072.1143679353</v>
      </c>
      <c r="E343" s="83">
        <v>806956377.40999985</v>
      </c>
      <c r="F343" s="66">
        <v>265.78959491480856</v>
      </c>
    </row>
    <row r="344" spans="2:6" ht="15" x14ac:dyDescent="0.25">
      <c r="B344" s="19">
        <v>45658</v>
      </c>
      <c r="C344" s="169">
        <v>104753.96954999999</v>
      </c>
      <c r="D344" s="169">
        <v>198128.833953872</v>
      </c>
      <c r="E344" s="170">
        <v>53393358.610000014</v>
      </c>
      <c r="F344" s="63">
        <v>269.48807775465411</v>
      </c>
    </row>
    <row r="345" spans="2:6" x14ac:dyDescent="0.2">
      <c r="B345" s="19">
        <v>45689</v>
      </c>
      <c r="C345" s="61">
        <v>104921.27186000001</v>
      </c>
      <c r="D345" s="61">
        <v>200804.57003790652</v>
      </c>
      <c r="E345" s="82">
        <v>59038833.480000004</v>
      </c>
      <c r="F345" s="63">
        <v>294.01140356942602</v>
      </c>
    </row>
    <row r="346" spans="2:6" x14ac:dyDescent="0.2">
      <c r="B346" s="19">
        <v>45717</v>
      </c>
      <c r="C346" s="61">
        <v>135901.56677999999</v>
      </c>
      <c r="D346" s="61">
        <v>262393.79982511775</v>
      </c>
      <c r="E346" s="82">
        <v>75786092.76000002</v>
      </c>
      <c r="F346" s="63">
        <v>288.82577564908365</v>
      </c>
    </row>
    <row r="347" spans="2:6" x14ac:dyDescent="0.2">
      <c r="B347" s="19">
        <v>45748</v>
      </c>
      <c r="C347" s="61">
        <v>158660.78230770002</v>
      </c>
      <c r="D347" s="61">
        <v>306070.75757165666</v>
      </c>
      <c r="E347" s="82">
        <v>85309263.700000003</v>
      </c>
      <c r="F347" s="63">
        <v>278.72399302970842</v>
      </c>
    </row>
    <row r="348" spans="2:6" x14ac:dyDescent="0.2">
      <c r="B348" s="19">
        <v>45778</v>
      </c>
      <c r="C348" s="61">
        <v>162550.49571439999</v>
      </c>
      <c r="D348" s="61">
        <v>315927.02384124015</v>
      </c>
      <c r="E348" s="82">
        <v>81923660.899999961</v>
      </c>
      <c r="F348" s="63">
        <v>259.31197624033672</v>
      </c>
    </row>
    <row r="349" spans="2:6" x14ac:dyDescent="0.2">
      <c r="B349" s="19">
        <v>45809</v>
      </c>
      <c r="C349" s="61">
        <v>123486.50442599998</v>
      </c>
      <c r="D349" s="61">
        <v>238079.52520561928</v>
      </c>
      <c r="E349" s="82">
        <v>61190235.640000001</v>
      </c>
      <c r="F349" s="63">
        <v>257.01595123374244</v>
      </c>
    </row>
    <row r="350" spans="2:6" x14ac:dyDescent="0.2">
      <c r="B350" s="19">
        <v>45839</v>
      </c>
      <c r="C350" s="61">
        <v>169877.57768490005</v>
      </c>
      <c r="D350" s="61">
        <v>330435.2655959113</v>
      </c>
      <c r="E350" s="82">
        <v>80508097.700000048</v>
      </c>
      <c r="F350" s="63">
        <f t="shared" ref="F350:F368" si="13">IFERROR(+E350/D350,0)</f>
        <v>243.64257112451568</v>
      </c>
    </row>
    <row r="351" spans="2:6" x14ac:dyDescent="0.2">
      <c r="B351" s="19">
        <v>45870</v>
      </c>
      <c r="C351" s="61">
        <v>123621.65886080002</v>
      </c>
      <c r="D351" s="61">
        <v>239987.98970657136</v>
      </c>
      <c r="E351" s="82">
        <v>58694745.82</v>
      </c>
      <c r="F351" s="63">
        <f t="shared" si="13"/>
        <v>244.57368009026169</v>
      </c>
    </row>
    <row r="352" spans="2:6" x14ac:dyDescent="0.2">
      <c r="B352" s="19">
        <v>45901</v>
      </c>
      <c r="C352" s="61">
        <v>111590.08893000001</v>
      </c>
      <c r="D352" s="61">
        <v>215240.72824411347</v>
      </c>
      <c r="E352" s="82">
        <v>50650412.349999994</v>
      </c>
      <c r="F352" s="63">
        <f t="shared" si="13"/>
        <v>235.31983357980118</v>
      </c>
    </row>
    <row r="353" spans="2:6" x14ac:dyDescent="0.2">
      <c r="B353" s="19">
        <v>45931</v>
      </c>
      <c r="C353" s="61">
        <v>116717.0518</v>
      </c>
      <c r="D353" s="61">
        <v>226249.03050248433</v>
      </c>
      <c r="E353" s="82">
        <v>53421908.609999985</v>
      </c>
      <c r="F353" s="63">
        <f t="shared" si="13"/>
        <v>236.1199448738119</v>
      </c>
    </row>
    <row r="354" spans="2:6" x14ac:dyDescent="0.2">
      <c r="B354" s="19">
        <v>45962</v>
      </c>
      <c r="C354" s="61">
        <v>90136.230448000002</v>
      </c>
      <c r="D354" s="61">
        <v>171603.98672297446</v>
      </c>
      <c r="E354" s="82">
        <v>38928191.580000006</v>
      </c>
      <c r="F354" s="63">
        <f t="shared" si="13"/>
        <v>226.84899298314656</v>
      </c>
    </row>
    <row r="355" spans="2:6" ht="13.5" thickBot="1" x14ac:dyDescent="0.25">
      <c r="B355" s="19">
        <v>45992</v>
      </c>
      <c r="C355" s="61">
        <v>145429.28850310002</v>
      </c>
      <c r="D355" s="61">
        <v>278252.38543393102</v>
      </c>
      <c r="E355" s="82">
        <v>60699142.489999995</v>
      </c>
      <c r="F355" s="63">
        <f t="shared" si="13"/>
        <v>218.14419450651056</v>
      </c>
    </row>
    <row r="356" spans="2:6" ht="13.5" thickBot="1" x14ac:dyDescent="0.25">
      <c r="B356" s="56" t="s">
        <v>165</v>
      </c>
      <c r="C356" s="64">
        <f>SUM(C344:C355)</f>
        <v>1547646.4868649</v>
      </c>
      <c r="D356" s="64">
        <f>SUM(D344:D355)</f>
        <v>2983173.8966413983</v>
      </c>
      <c r="E356" s="83">
        <f>SUM(E344:E355)</f>
        <v>759543943.6400001</v>
      </c>
      <c r="F356" s="66">
        <f>+E356/D356</f>
        <v>254.60934224958575</v>
      </c>
    </row>
    <row r="357" spans="2:6" ht="15" x14ac:dyDescent="0.25">
      <c r="B357" s="19">
        <v>46023</v>
      </c>
      <c r="C357" s="169">
        <v>76867.993195999996</v>
      </c>
      <c r="D357" s="169">
        <v>145513.89054634192</v>
      </c>
      <c r="E357" s="170">
        <v>32483376.110000003</v>
      </c>
      <c r="F357" s="63">
        <f t="shared" si="13"/>
        <v>223.2321326028665</v>
      </c>
    </row>
    <row r="358" spans="2:6" x14ac:dyDescent="0.2">
      <c r="B358" s="19">
        <v>46054</v>
      </c>
      <c r="C358" s="61">
        <v>0</v>
      </c>
      <c r="D358" s="61">
        <v>0</v>
      </c>
      <c r="E358" s="82">
        <v>0</v>
      </c>
      <c r="F358" s="63">
        <f t="shared" si="13"/>
        <v>0</v>
      </c>
    </row>
    <row r="359" spans="2:6" x14ac:dyDescent="0.2">
      <c r="B359" s="19">
        <v>46082</v>
      </c>
      <c r="C359" s="61">
        <v>0</v>
      </c>
      <c r="D359" s="61">
        <v>0</v>
      </c>
      <c r="E359" s="82">
        <v>0</v>
      </c>
      <c r="F359" s="63">
        <f t="shared" si="13"/>
        <v>0</v>
      </c>
    </row>
    <row r="360" spans="2:6" x14ac:dyDescent="0.2">
      <c r="B360" s="19">
        <v>46113</v>
      </c>
      <c r="C360" s="61">
        <v>0</v>
      </c>
      <c r="D360" s="61">
        <v>0</v>
      </c>
      <c r="E360" s="82">
        <v>0</v>
      </c>
      <c r="F360" s="63">
        <f t="shared" si="13"/>
        <v>0</v>
      </c>
    </row>
    <row r="361" spans="2:6" x14ac:dyDescent="0.2">
      <c r="B361" s="19">
        <v>46143</v>
      </c>
      <c r="C361" s="61">
        <v>0</v>
      </c>
      <c r="D361" s="61">
        <v>0</v>
      </c>
      <c r="E361" s="82">
        <v>0</v>
      </c>
      <c r="F361" s="63">
        <f t="shared" si="13"/>
        <v>0</v>
      </c>
    </row>
    <row r="362" spans="2:6" x14ac:dyDescent="0.2">
      <c r="B362" s="19">
        <v>46174</v>
      </c>
      <c r="C362" s="61">
        <v>0</v>
      </c>
      <c r="D362" s="61">
        <v>0</v>
      </c>
      <c r="E362" s="82">
        <v>0</v>
      </c>
      <c r="F362" s="63">
        <f t="shared" si="13"/>
        <v>0</v>
      </c>
    </row>
    <row r="363" spans="2:6" x14ac:dyDescent="0.2">
      <c r="B363" s="19">
        <v>46204</v>
      </c>
      <c r="C363" s="61">
        <v>0</v>
      </c>
      <c r="D363" s="61">
        <v>0</v>
      </c>
      <c r="E363" s="82">
        <v>0</v>
      </c>
      <c r="F363" s="63">
        <f t="shared" si="13"/>
        <v>0</v>
      </c>
    </row>
    <row r="364" spans="2:6" x14ac:dyDescent="0.2">
      <c r="B364" s="19">
        <v>46235</v>
      </c>
      <c r="C364" s="61">
        <v>0</v>
      </c>
      <c r="D364" s="61">
        <v>0</v>
      </c>
      <c r="E364" s="82">
        <v>0</v>
      </c>
      <c r="F364" s="63">
        <f t="shared" si="13"/>
        <v>0</v>
      </c>
    </row>
    <row r="365" spans="2:6" x14ac:dyDescent="0.2">
      <c r="B365" s="19">
        <v>46266</v>
      </c>
      <c r="C365" s="61">
        <v>0</v>
      </c>
      <c r="D365" s="61">
        <v>0</v>
      </c>
      <c r="E365" s="82">
        <v>0</v>
      </c>
      <c r="F365" s="63">
        <f t="shared" si="13"/>
        <v>0</v>
      </c>
    </row>
    <row r="366" spans="2:6" x14ac:dyDescent="0.2">
      <c r="B366" s="19">
        <v>46296</v>
      </c>
      <c r="C366" s="61">
        <v>0</v>
      </c>
      <c r="D366" s="61">
        <v>0</v>
      </c>
      <c r="E366" s="82">
        <v>0</v>
      </c>
      <c r="F366" s="63">
        <f t="shared" si="13"/>
        <v>0</v>
      </c>
    </row>
    <row r="367" spans="2:6" x14ac:dyDescent="0.2">
      <c r="B367" s="19">
        <v>46327</v>
      </c>
      <c r="C367" s="61">
        <v>0</v>
      </c>
      <c r="D367" s="61">
        <v>0</v>
      </c>
      <c r="E367" s="82">
        <v>0</v>
      </c>
      <c r="F367" s="63">
        <f t="shared" si="13"/>
        <v>0</v>
      </c>
    </row>
    <row r="368" spans="2:6" ht="13.5" thickBot="1" x14ac:dyDescent="0.25">
      <c r="B368" s="19">
        <v>46357</v>
      </c>
      <c r="C368" s="61">
        <v>0</v>
      </c>
      <c r="D368" s="61">
        <v>0</v>
      </c>
      <c r="E368" s="82">
        <v>0</v>
      </c>
      <c r="F368" s="63">
        <f t="shared" si="13"/>
        <v>0</v>
      </c>
    </row>
    <row r="369" spans="2:6" ht="13.5" thickBot="1" x14ac:dyDescent="0.25">
      <c r="B369" s="56" t="s">
        <v>168</v>
      </c>
      <c r="C369" s="64">
        <f>SUM(C357:C368)</f>
        <v>76867.993195999996</v>
      </c>
      <c r="D369" s="64">
        <f>SUM(D357:D368)</f>
        <v>145513.89054634192</v>
      </c>
      <c r="E369" s="83">
        <f>SUM(E357:E368)</f>
        <v>32483376.110000003</v>
      </c>
      <c r="F369" s="66">
        <f>+IFERROR(E369/D369,0)</f>
        <v>223.2321326028665</v>
      </c>
    </row>
    <row r="370" spans="2:6" x14ac:dyDescent="0.2">
      <c r="B370" s="87"/>
    </row>
    <row r="371" spans="2:6" x14ac:dyDescent="0.2">
      <c r="B371" s="176" t="s">
        <v>65</v>
      </c>
    </row>
  </sheetData>
  <mergeCells count="19">
    <mergeCell ref="G227:I227"/>
    <mergeCell ref="G188:I188"/>
    <mergeCell ref="B1:E1"/>
    <mergeCell ref="G6:I6"/>
    <mergeCell ref="G19:I19"/>
    <mergeCell ref="G32:I32"/>
    <mergeCell ref="G45:I45"/>
    <mergeCell ref="G58:I58"/>
    <mergeCell ref="G84:I84"/>
    <mergeCell ref="G214:I214"/>
    <mergeCell ref="G201:I201"/>
    <mergeCell ref="G123:I123"/>
    <mergeCell ref="G110:I110"/>
    <mergeCell ref="G97:I97"/>
    <mergeCell ref="G71:I71"/>
    <mergeCell ref="G136:I136"/>
    <mergeCell ref="G175:I175"/>
    <mergeCell ref="G162:I162"/>
    <mergeCell ref="G149:I149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>
    <oddFooter>&amp;L&amp;"Tahoma,Negrita"&amp;16AHC - CNE&amp;CYSM&amp;R&amp;D &amp;T 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43" r:id="rId4">
          <objectPr defaultSize="0" r:id="rId5">
            <anchor moveWithCells="1">
              <from>
                <xdr:col>6</xdr:col>
                <xdr:colOff>952500</xdr:colOff>
                <xdr:row>6</xdr:row>
                <xdr:rowOff>76200</xdr:rowOff>
              </from>
              <to>
                <xdr:col>8</xdr:col>
                <xdr:colOff>19050</xdr:colOff>
                <xdr:row>10</xdr:row>
                <xdr:rowOff>114300</xdr:rowOff>
              </to>
            </anchor>
          </objectPr>
        </oleObject>
      </mc:Choice>
      <mc:Fallback>
        <oleObject progId="Acrobat Document" dvAspect="DVASPECT_ICON" shapeId="10243" r:id="rId4"/>
      </mc:Fallback>
    </mc:AlternateContent>
    <mc:AlternateContent xmlns:mc="http://schemas.openxmlformats.org/markup-compatibility/2006">
      <mc:Choice Requires="x14">
        <oleObject progId="Acrobat Document" dvAspect="DVASPECT_ICON" shapeId="10244" r:id="rId6">
          <objectPr defaultSize="0" r:id="rId7">
            <anchor moveWithCells="1">
              <from>
                <xdr:col>6</xdr:col>
                <xdr:colOff>933450</xdr:colOff>
                <xdr:row>19</xdr:row>
                <xdr:rowOff>104775</xdr:rowOff>
              </from>
              <to>
                <xdr:col>8</xdr:col>
                <xdr:colOff>0</xdr:colOff>
                <xdr:row>23</xdr:row>
                <xdr:rowOff>142875</xdr:rowOff>
              </to>
            </anchor>
          </objectPr>
        </oleObject>
      </mc:Choice>
      <mc:Fallback>
        <oleObject progId="Acrobat Document" dvAspect="DVASPECT_ICON" shapeId="10244" r:id="rId6"/>
      </mc:Fallback>
    </mc:AlternateContent>
    <mc:AlternateContent xmlns:mc="http://schemas.openxmlformats.org/markup-compatibility/2006">
      <mc:Choice Requires="x14">
        <oleObject progId="Acrobat Document" dvAspect="DVASPECT_ICON" shapeId="10247" r:id="rId8">
          <objectPr defaultSize="0" r:id="rId9">
            <anchor moveWithCells="1">
              <from>
                <xdr:col>7</xdr:col>
                <xdr:colOff>0</xdr:colOff>
                <xdr:row>32</xdr:row>
                <xdr:rowOff>0</xdr:rowOff>
              </from>
              <to>
                <xdr:col>8</xdr:col>
                <xdr:colOff>38100</xdr:colOff>
                <xdr:row>36</xdr:row>
                <xdr:rowOff>38100</xdr:rowOff>
              </to>
            </anchor>
          </objectPr>
        </oleObject>
      </mc:Choice>
      <mc:Fallback>
        <oleObject progId="Acrobat Document" dvAspect="DVASPECT_ICON" shapeId="10247" r:id="rId8"/>
      </mc:Fallback>
    </mc:AlternateContent>
    <mc:AlternateContent xmlns:mc="http://schemas.openxmlformats.org/markup-compatibility/2006">
      <mc:Choice Requires="x14">
        <oleObject progId="AcroExch.Document" dvAspect="DVASPECT_ICON" shapeId="10249" r:id="rId10">
          <objectPr defaultSize="0" r:id="rId11">
            <anchor moveWithCells="1">
              <from>
                <xdr:col>7</xdr:col>
                <xdr:colOff>0</xdr:colOff>
                <xdr:row>45</xdr:row>
                <xdr:rowOff>0</xdr:rowOff>
              </from>
              <to>
                <xdr:col>8</xdr:col>
                <xdr:colOff>38100</xdr:colOff>
                <xdr:row>49</xdr:row>
                <xdr:rowOff>38100</xdr:rowOff>
              </to>
            </anchor>
          </objectPr>
        </oleObject>
      </mc:Choice>
      <mc:Fallback>
        <oleObject progId="AcroExch.Document" dvAspect="DVASPECT_ICON" shapeId="10249" r:id="rId10"/>
      </mc:Fallback>
    </mc:AlternateContent>
    <mc:AlternateContent xmlns:mc="http://schemas.openxmlformats.org/markup-compatibility/2006">
      <mc:Choice Requires="x14">
        <oleObject progId="AcroExch.Document" dvAspect="DVASPECT_ICON" shapeId="10253" r:id="rId12">
          <objectPr defaultSize="0" r:id="rId13">
            <anchor moveWithCells="1">
              <from>
                <xdr:col>7</xdr:col>
                <xdr:colOff>0</xdr:colOff>
                <xdr:row>58</xdr:row>
                <xdr:rowOff>0</xdr:rowOff>
              </from>
              <to>
                <xdr:col>8</xdr:col>
                <xdr:colOff>171450</xdr:colOff>
                <xdr:row>61</xdr:row>
                <xdr:rowOff>104775</xdr:rowOff>
              </to>
            </anchor>
          </objectPr>
        </oleObject>
      </mc:Choice>
      <mc:Fallback>
        <oleObject progId="AcroExch.Document" dvAspect="DVASPECT_ICON" shapeId="10253" r:id="rId12"/>
      </mc:Fallback>
    </mc:AlternateContent>
    <mc:AlternateContent xmlns:mc="http://schemas.openxmlformats.org/markup-compatibility/2006">
      <mc:Choice Requires="x14">
        <oleObject progId="AcroExch.Document" dvAspect="DVASPECT_ICON" shapeId="10255" r:id="rId14">
          <objectPr defaultSize="0" r:id="rId15">
            <anchor moveWithCells="1">
              <from>
                <xdr:col>7</xdr:col>
                <xdr:colOff>0</xdr:colOff>
                <xdr:row>71</xdr:row>
                <xdr:rowOff>0</xdr:rowOff>
              </from>
              <to>
                <xdr:col>8</xdr:col>
                <xdr:colOff>38100</xdr:colOff>
                <xdr:row>75</xdr:row>
                <xdr:rowOff>66675</xdr:rowOff>
              </to>
            </anchor>
          </objectPr>
        </oleObject>
      </mc:Choice>
      <mc:Fallback>
        <oleObject progId="AcroExch.Document" dvAspect="DVASPECT_ICON" shapeId="10255" r:id="rId14"/>
      </mc:Fallback>
    </mc:AlternateContent>
    <mc:AlternateContent xmlns:mc="http://schemas.openxmlformats.org/markup-compatibility/2006">
      <mc:Choice Requires="x14">
        <oleObject progId="Acrobat Document" dvAspect="DVASPECT_ICON" shapeId="10257" r:id="rId16">
          <objectPr defaultSize="0" r:id="rId17">
            <anchor moveWithCells="1">
              <from>
                <xdr:col>7</xdr:col>
                <xdr:colOff>0</xdr:colOff>
                <xdr:row>84</xdr:row>
                <xdr:rowOff>0</xdr:rowOff>
              </from>
              <to>
                <xdr:col>8</xdr:col>
                <xdr:colOff>38100</xdr:colOff>
                <xdr:row>88</xdr:row>
                <xdr:rowOff>66675</xdr:rowOff>
              </to>
            </anchor>
          </objectPr>
        </oleObject>
      </mc:Choice>
      <mc:Fallback>
        <oleObject progId="Acrobat Document" dvAspect="DVASPECT_ICON" shapeId="10257" r:id="rId16"/>
      </mc:Fallback>
    </mc:AlternateContent>
    <mc:AlternateContent xmlns:mc="http://schemas.openxmlformats.org/markup-compatibility/2006">
      <mc:Choice Requires="x14">
        <oleObject progId="AcroExch.Document" dvAspect="DVASPECT_ICON" shapeId="10259" r:id="rId18">
          <objectPr defaultSize="0" r:id="rId19">
            <anchor moveWithCells="1">
              <from>
                <xdr:col>7</xdr:col>
                <xdr:colOff>0</xdr:colOff>
                <xdr:row>97</xdr:row>
                <xdr:rowOff>0</xdr:rowOff>
              </from>
              <to>
                <xdr:col>8</xdr:col>
                <xdr:colOff>38100</xdr:colOff>
                <xdr:row>101</xdr:row>
                <xdr:rowOff>66675</xdr:rowOff>
              </to>
            </anchor>
          </objectPr>
        </oleObject>
      </mc:Choice>
      <mc:Fallback>
        <oleObject progId="AcroExch.Document" dvAspect="DVASPECT_ICON" shapeId="10259" r:id="rId18"/>
      </mc:Fallback>
    </mc:AlternateContent>
    <mc:AlternateContent xmlns:mc="http://schemas.openxmlformats.org/markup-compatibility/2006">
      <mc:Choice Requires="x14">
        <oleObject progId="Acrobat Document" dvAspect="DVASPECT_ICON" shapeId="10261" r:id="rId20">
          <objectPr defaultSize="0" r:id="rId21">
            <anchor moveWithCells="1">
              <from>
                <xdr:col>7</xdr:col>
                <xdr:colOff>0</xdr:colOff>
                <xdr:row>110</xdr:row>
                <xdr:rowOff>0</xdr:rowOff>
              </from>
              <to>
                <xdr:col>8</xdr:col>
                <xdr:colOff>38100</xdr:colOff>
                <xdr:row>114</xdr:row>
                <xdr:rowOff>66675</xdr:rowOff>
              </to>
            </anchor>
          </objectPr>
        </oleObject>
      </mc:Choice>
      <mc:Fallback>
        <oleObject progId="Acrobat Document" dvAspect="DVASPECT_ICON" shapeId="10261" r:id="rId20"/>
      </mc:Fallback>
    </mc:AlternateContent>
    <mc:AlternateContent xmlns:mc="http://schemas.openxmlformats.org/markup-compatibility/2006">
      <mc:Choice Requires="x14">
        <oleObject progId="Acrobat Document" dvAspect="DVASPECT_ICON" shapeId="10263" r:id="rId22">
          <objectPr defaultSize="0" r:id="rId23">
            <anchor moveWithCells="1">
              <from>
                <xdr:col>7</xdr:col>
                <xdr:colOff>0</xdr:colOff>
                <xdr:row>123</xdr:row>
                <xdr:rowOff>0</xdr:rowOff>
              </from>
              <to>
                <xdr:col>8</xdr:col>
                <xdr:colOff>38100</xdr:colOff>
                <xdr:row>127</xdr:row>
                <xdr:rowOff>38100</xdr:rowOff>
              </to>
            </anchor>
          </objectPr>
        </oleObject>
      </mc:Choice>
      <mc:Fallback>
        <oleObject progId="Acrobat Document" dvAspect="DVASPECT_ICON" shapeId="10263" r:id="rId22"/>
      </mc:Fallback>
    </mc:AlternateContent>
    <mc:AlternateContent xmlns:mc="http://schemas.openxmlformats.org/markup-compatibility/2006">
      <mc:Choice Requires="x14">
        <oleObject progId="Acrobat Document" dvAspect="DVASPECT_ICON" shapeId="10265" r:id="rId24">
          <objectPr defaultSize="0" r:id="rId25">
            <anchor moveWithCells="1">
              <from>
                <xdr:col>7</xdr:col>
                <xdr:colOff>0</xdr:colOff>
                <xdr:row>136</xdr:row>
                <xdr:rowOff>0</xdr:rowOff>
              </from>
              <to>
                <xdr:col>8</xdr:col>
                <xdr:colOff>38100</xdr:colOff>
                <xdr:row>140</xdr:row>
                <xdr:rowOff>38100</xdr:rowOff>
              </to>
            </anchor>
          </objectPr>
        </oleObject>
      </mc:Choice>
      <mc:Fallback>
        <oleObject progId="Acrobat Document" dvAspect="DVASPECT_ICON" shapeId="10265" r:id="rId24"/>
      </mc:Fallback>
    </mc:AlternateContent>
    <mc:AlternateContent xmlns:mc="http://schemas.openxmlformats.org/markup-compatibility/2006">
      <mc:Choice Requires="x14">
        <oleObject progId="Acrobat Document" dvAspect="DVASPECT_ICON" shapeId="10266" r:id="rId26">
          <objectPr defaultSize="0" r:id="rId27">
            <anchor moveWithCells="1">
              <from>
                <xdr:col>7</xdr:col>
                <xdr:colOff>0</xdr:colOff>
                <xdr:row>149</xdr:row>
                <xdr:rowOff>0</xdr:rowOff>
              </from>
              <to>
                <xdr:col>8</xdr:col>
                <xdr:colOff>38100</xdr:colOff>
                <xdr:row>153</xdr:row>
                <xdr:rowOff>38100</xdr:rowOff>
              </to>
            </anchor>
          </objectPr>
        </oleObject>
      </mc:Choice>
      <mc:Fallback>
        <oleObject progId="Acrobat Document" dvAspect="DVASPECT_ICON" shapeId="10266" r:id="rId26"/>
      </mc:Fallback>
    </mc:AlternateContent>
    <mc:AlternateContent xmlns:mc="http://schemas.openxmlformats.org/markup-compatibility/2006">
      <mc:Choice Requires="x14">
        <oleObject progId="Acrobat Document" dvAspect="DVASPECT_ICON" shapeId="10268" r:id="rId28">
          <objectPr defaultSize="0" r:id="rId29">
            <anchor moveWithCells="1">
              <from>
                <xdr:col>7</xdr:col>
                <xdr:colOff>0</xdr:colOff>
                <xdr:row>162</xdr:row>
                <xdr:rowOff>0</xdr:rowOff>
              </from>
              <to>
                <xdr:col>8</xdr:col>
                <xdr:colOff>38100</xdr:colOff>
                <xdr:row>166</xdr:row>
                <xdr:rowOff>38100</xdr:rowOff>
              </to>
            </anchor>
          </objectPr>
        </oleObject>
      </mc:Choice>
      <mc:Fallback>
        <oleObject progId="Acrobat Document" dvAspect="DVASPECT_ICON" shapeId="10268" r:id="rId28"/>
      </mc:Fallback>
    </mc:AlternateContent>
    <mc:AlternateContent xmlns:mc="http://schemas.openxmlformats.org/markup-compatibility/2006">
      <mc:Choice Requires="x14">
        <oleObject progId="Acrobat Document" dvAspect="DVASPECT_ICON" shapeId="10270" r:id="rId30">
          <objectPr defaultSize="0" r:id="rId31">
            <anchor moveWithCells="1">
              <from>
                <xdr:col>7</xdr:col>
                <xdr:colOff>38100</xdr:colOff>
                <xdr:row>175</xdr:row>
                <xdr:rowOff>85725</xdr:rowOff>
              </from>
              <to>
                <xdr:col>8</xdr:col>
                <xdr:colOff>76200</xdr:colOff>
                <xdr:row>179</xdr:row>
                <xdr:rowOff>123825</xdr:rowOff>
              </to>
            </anchor>
          </objectPr>
        </oleObject>
      </mc:Choice>
      <mc:Fallback>
        <oleObject progId="Acrobat Document" dvAspect="DVASPECT_ICON" shapeId="10270" r:id="rId30"/>
      </mc:Fallback>
    </mc:AlternateContent>
    <mc:AlternateContent xmlns:mc="http://schemas.openxmlformats.org/markup-compatibility/2006">
      <mc:Choice Requires="x14">
        <oleObject progId="Acrobat Document" dvAspect="DVASPECT_ICON" shapeId="10275" r:id="rId32">
          <objectPr defaultSize="0" r:id="rId33">
            <anchor moveWithCells="1">
              <from>
                <xdr:col>7</xdr:col>
                <xdr:colOff>0</xdr:colOff>
                <xdr:row>188</xdr:row>
                <xdr:rowOff>85725</xdr:rowOff>
              </from>
              <to>
                <xdr:col>8</xdr:col>
                <xdr:colOff>38100</xdr:colOff>
                <xdr:row>192</xdr:row>
                <xdr:rowOff>123825</xdr:rowOff>
              </to>
            </anchor>
          </objectPr>
        </oleObject>
      </mc:Choice>
      <mc:Fallback>
        <oleObject progId="Acrobat Document" dvAspect="DVASPECT_ICON" shapeId="10275" r:id="rId32"/>
      </mc:Fallback>
    </mc:AlternateContent>
    <mc:AlternateContent xmlns:mc="http://schemas.openxmlformats.org/markup-compatibility/2006">
      <mc:Choice Requires="x14">
        <oleObject progId="Acrobat Document" dvAspect="DVASPECT_ICON" shapeId="10278" r:id="rId34">
          <objectPr defaultSize="0" r:id="rId35">
            <anchor moveWithCells="1">
              <from>
                <xdr:col>7</xdr:col>
                <xdr:colOff>0</xdr:colOff>
                <xdr:row>201</xdr:row>
                <xdr:rowOff>57150</xdr:rowOff>
              </from>
              <to>
                <xdr:col>8</xdr:col>
                <xdr:colOff>38100</xdr:colOff>
                <xdr:row>205</xdr:row>
                <xdr:rowOff>95250</xdr:rowOff>
              </to>
            </anchor>
          </objectPr>
        </oleObject>
      </mc:Choice>
      <mc:Fallback>
        <oleObject progId="Acrobat Document" dvAspect="DVASPECT_ICON" shapeId="10278" r:id="rId34"/>
      </mc:Fallback>
    </mc:AlternateContent>
    <mc:AlternateContent xmlns:mc="http://schemas.openxmlformats.org/markup-compatibility/2006">
      <mc:Choice Requires="x14">
        <oleObject progId="Acrobat Document" dvAspect="DVASPECT_ICON" shapeId="10280" r:id="rId36">
          <objectPr defaultSize="0" r:id="rId37">
            <anchor moveWithCells="1">
              <from>
                <xdr:col>7</xdr:col>
                <xdr:colOff>0</xdr:colOff>
                <xdr:row>214</xdr:row>
                <xdr:rowOff>85725</xdr:rowOff>
              </from>
              <to>
                <xdr:col>8</xdr:col>
                <xdr:colOff>38100</xdr:colOff>
                <xdr:row>218</xdr:row>
                <xdr:rowOff>9525</xdr:rowOff>
              </to>
            </anchor>
          </objectPr>
        </oleObject>
      </mc:Choice>
      <mc:Fallback>
        <oleObject progId="Acrobat Document" dvAspect="DVASPECT_ICON" shapeId="10280" r:id="rId36"/>
      </mc:Fallback>
    </mc:AlternateContent>
    <mc:AlternateContent xmlns:mc="http://schemas.openxmlformats.org/markup-compatibility/2006">
      <mc:Choice Requires="x14">
        <oleObject progId="Acrobat Document" dvAspect="DVASPECT_ICON" shapeId="10282" r:id="rId38">
          <objectPr defaultSize="0" r:id="rId39">
            <anchor moveWithCells="1">
              <from>
                <xdr:col>7</xdr:col>
                <xdr:colOff>19050</xdr:colOff>
                <xdr:row>227</xdr:row>
                <xdr:rowOff>66675</xdr:rowOff>
              </from>
              <to>
                <xdr:col>8</xdr:col>
                <xdr:colOff>57150</xdr:colOff>
                <xdr:row>231</xdr:row>
                <xdr:rowOff>104775</xdr:rowOff>
              </to>
            </anchor>
          </objectPr>
        </oleObject>
      </mc:Choice>
      <mc:Fallback>
        <oleObject progId="Acrobat Document" dvAspect="DVASPECT_ICON" shapeId="10282" r:id="rId38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B1:K372"/>
  <sheetViews>
    <sheetView zoomScale="85" workbookViewId="0">
      <pane ySplit="5" topLeftCell="A339" activePane="bottomLeft" state="frozen"/>
      <selection activeCell="F136" sqref="F136:I136"/>
      <selection pane="bottomLeft" activeCell="H350" sqref="H350"/>
    </sheetView>
  </sheetViews>
  <sheetFormatPr baseColWidth="10" defaultColWidth="11.42578125" defaultRowHeight="12.75" x14ac:dyDescent="0.2"/>
  <cols>
    <col min="1" max="1" width="11.42578125" style="11"/>
    <col min="2" max="2" width="18.7109375" style="11" customWidth="1"/>
    <col min="3" max="3" width="23.140625" style="11" customWidth="1"/>
    <col min="4" max="4" width="22.85546875" style="11" customWidth="1"/>
    <col min="5" max="5" width="24" style="11" customWidth="1"/>
    <col min="6" max="6" width="14.42578125" style="11" customWidth="1"/>
    <col min="7" max="7" width="13.140625" style="11" customWidth="1"/>
    <col min="8" max="9" width="14.85546875" style="11" customWidth="1"/>
    <col min="10" max="10" width="11.7109375" style="11" customWidth="1"/>
    <col min="11" max="11" width="12.85546875" style="11" customWidth="1"/>
    <col min="12" max="16384" width="11.42578125" style="11"/>
  </cols>
  <sheetData>
    <row r="1" spans="2:11" ht="15.75" x14ac:dyDescent="0.25">
      <c r="B1" s="202" t="s">
        <v>157</v>
      </c>
      <c r="C1" s="202"/>
      <c r="D1" s="202"/>
      <c r="E1" s="202"/>
      <c r="F1" s="58"/>
      <c r="G1" s="9"/>
      <c r="H1" s="9"/>
      <c r="I1" s="9"/>
      <c r="J1" s="9"/>
      <c r="K1" s="9"/>
    </row>
    <row r="2" spans="2:11" x14ac:dyDescent="0.2">
      <c r="B2" s="10" t="s">
        <v>81</v>
      </c>
    </row>
    <row r="3" spans="2:11" ht="13.5" thickBot="1" x14ac:dyDescent="0.25">
      <c r="B3" s="55" t="s">
        <v>2</v>
      </c>
    </row>
    <row r="4" spans="2:11" x14ac:dyDescent="0.2">
      <c r="B4" s="1"/>
      <c r="C4" s="17" t="s">
        <v>123</v>
      </c>
      <c r="D4" s="17" t="s">
        <v>124</v>
      </c>
      <c r="E4" s="20" t="s">
        <v>9</v>
      </c>
    </row>
    <row r="5" spans="2:11" ht="13.5" thickBot="1" x14ac:dyDescent="0.25">
      <c r="B5" s="2"/>
      <c r="C5" s="59" t="s">
        <v>154</v>
      </c>
      <c r="D5" s="3" t="s">
        <v>90</v>
      </c>
      <c r="E5" s="60" t="s">
        <v>158</v>
      </c>
    </row>
    <row r="6" spans="2:11" x14ac:dyDescent="0.2">
      <c r="B6" s="19">
        <v>36161</v>
      </c>
      <c r="C6" s="61">
        <v>125222.12</v>
      </c>
      <c r="D6" s="61">
        <v>1235315.18</v>
      </c>
      <c r="E6" s="63">
        <f>+D6/C6</f>
        <v>9.8649917442701014</v>
      </c>
      <c r="F6" s="203" t="s">
        <v>20</v>
      </c>
      <c r="G6" s="200"/>
      <c r="H6" s="201"/>
    </row>
    <row r="7" spans="2:11" x14ac:dyDescent="0.2">
      <c r="B7" s="19">
        <v>36193</v>
      </c>
      <c r="C7" s="61">
        <v>105741.14</v>
      </c>
      <c r="D7" s="61">
        <v>1308410.51</v>
      </c>
      <c r="E7" s="63">
        <f>+D7/C7</f>
        <v>12.373712918169787</v>
      </c>
      <c r="F7" s="38"/>
      <c r="G7" s="86" t="s">
        <v>159</v>
      </c>
      <c r="H7" s="40"/>
    </row>
    <row r="8" spans="2:11" x14ac:dyDescent="0.2">
      <c r="B8" s="19">
        <v>36225</v>
      </c>
      <c r="C8" s="61">
        <v>54771.542000000001</v>
      </c>
      <c r="D8" s="61">
        <v>482917.37</v>
      </c>
      <c r="E8" s="63">
        <f>+D8/C8</f>
        <v>8.8169394610069585</v>
      </c>
      <c r="F8" s="38"/>
      <c r="G8" s="44"/>
      <c r="H8" s="40"/>
    </row>
    <row r="9" spans="2:11" x14ac:dyDescent="0.2">
      <c r="B9" s="19">
        <v>36257</v>
      </c>
      <c r="C9" s="61">
        <v>0</v>
      </c>
      <c r="D9" s="61">
        <v>0</v>
      </c>
      <c r="E9" s="63" t="s">
        <v>36</v>
      </c>
      <c r="F9" s="38"/>
      <c r="G9" s="44"/>
      <c r="H9" s="40"/>
    </row>
    <row r="10" spans="2:11" x14ac:dyDescent="0.2">
      <c r="B10" s="19">
        <v>36289</v>
      </c>
      <c r="C10" s="61">
        <v>0</v>
      </c>
      <c r="D10" s="61">
        <v>0</v>
      </c>
      <c r="E10" s="63" t="s">
        <v>36</v>
      </c>
      <c r="F10" s="38"/>
      <c r="G10" s="44"/>
      <c r="H10" s="40"/>
    </row>
    <row r="11" spans="2:11" x14ac:dyDescent="0.2">
      <c r="B11" s="19">
        <v>36321</v>
      </c>
      <c r="C11" s="61">
        <v>0</v>
      </c>
      <c r="D11" s="61">
        <v>0</v>
      </c>
      <c r="E11" s="63" t="s">
        <v>36</v>
      </c>
      <c r="F11" s="38"/>
      <c r="G11" s="44"/>
      <c r="H11" s="40"/>
    </row>
    <row r="12" spans="2:11" ht="13.5" thickBot="1" x14ac:dyDescent="0.25">
      <c r="B12" s="19">
        <v>36353</v>
      </c>
      <c r="C12" s="61">
        <v>0</v>
      </c>
      <c r="D12" s="61">
        <v>0</v>
      </c>
      <c r="E12" s="63" t="s">
        <v>36</v>
      </c>
      <c r="F12" s="41"/>
      <c r="G12" s="48"/>
      <c r="H12" s="43"/>
    </row>
    <row r="13" spans="2:11" x14ac:dyDescent="0.2">
      <c r="B13" s="19">
        <v>36385</v>
      </c>
      <c r="C13" s="61">
        <v>0</v>
      </c>
      <c r="D13" s="61">
        <v>0</v>
      </c>
      <c r="E13" s="63" t="s">
        <v>36</v>
      </c>
    </row>
    <row r="14" spans="2:11" x14ac:dyDescent="0.2">
      <c r="B14" s="19">
        <v>36417</v>
      </c>
      <c r="C14" s="61">
        <v>0</v>
      </c>
      <c r="D14" s="61">
        <v>0</v>
      </c>
      <c r="E14" s="63" t="s">
        <v>36</v>
      </c>
    </row>
    <row r="15" spans="2:11" x14ac:dyDescent="0.2">
      <c r="B15" s="19">
        <v>36449</v>
      </c>
      <c r="C15" s="61">
        <v>0</v>
      </c>
      <c r="D15" s="61">
        <v>0</v>
      </c>
      <c r="E15" s="63" t="s">
        <v>36</v>
      </c>
    </row>
    <row r="16" spans="2:11" x14ac:dyDescent="0.2">
      <c r="B16" s="19">
        <v>36481</v>
      </c>
      <c r="C16" s="61">
        <v>0</v>
      </c>
      <c r="D16" s="61">
        <v>0</v>
      </c>
      <c r="E16" s="63" t="s">
        <v>36</v>
      </c>
    </row>
    <row r="17" spans="2:8" ht="13.5" thickBot="1" x14ac:dyDescent="0.25">
      <c r="B17" s="19">
        <v>36513</v>
      </c>
      <c r="C17" s="61">
        <v>0</v>
      </c>
      <c r="D17" s="61">
        <v>0</v>
      </c>
      <c r="E17" s="63" t="s">
        <v>36</v>
      </c>
    </row>
    <row r="18" spans="2:8" ht="13.5" thickBot="1" x14ac:dyDescent="0.25">
      <c r="B18" s="18" t="s">
        <v>21</v>
      </c>
      <c r="C18" s="64">
        <f>SUM(C6:C17)</f>
        <v>285734.80200000003</v>
      </c>
      <c r="D18" s="64">
        <f>SUM(D6:D17)</f>
        <v>3026643.06</v>
      </c>
      <c r="E18" s="66">
        <f>+D18/C18</f>
        <v>10.592490095063743</v>
      </c>
    </row>
    <row r="19" spans="2:8" x14ac:dyDescent="0.2">
      <c r="B19" s="19">
        <v>36526</v>
      </c>
      <c r="C19" s="61">
        <v>0</v>
      </c>
      <c r="D19" s="61">
        <v>0</v>
      </c>
      <c r="E19" s="63" t="s">
        <v>36</v>
      </c>
      <c r="F19" s="203" t="s">
        <v>96</v>
      </c>
      <c r="G19" s="200"/>
      <c r="H19" s="201"/>
    </row>
    <row r="20" spans="2:8" x14ac:dyDescent="0.2">
      <c r="B20" s="19">
        <v>36557</v>
      </c>
      <c r="C20" s="61">
        <v>0</v>
      </c>
      <c r="D20" s="61">
        <v>0</v>
      </c>
      <c r="E20" s="63" t="s">
        <v>36</v>
      </c>
      <c r="F20" s="38"/>
      <c r="G20" s="44"/>
      <c r="H20" s="40"/>
    </row>
    <row r="21" spans="2:8" x14ac:dyDescent="0.2">
      <c r="B21" s="19">
        <v>36586</v>
      </c>
      <c r="C21" s="61">
        <v>0</v>
      </c>
      <c r="D21" s="61">
        <v>0</v>
      </c>
      <c r="E21" s="63" t="s">
        <v>36</v>
      </c>
      <c r="F21" s="38"/>
      <c r="G21" s="44"/>
      <c r="H21" s="40"/>
    </row>
    <row r="22" spans="2:8" x14ac:dyDescent="0.2">
      <c r="B22" s="19">
        <v>36617</v>
      </c>
      <c r="C22" s="61">
        <v>0</v>
      </c>
      <c r="D22" s="61">
        <v>0</v>
      </c>
      <c r="E22" s="63" t="s">
        <v>36</v>
      </c>
      <c r="F22" s="38"/>
      <c r="G22" s="44"/>
      <c r="H22" s="40"/>
    </row>
    <row r="23" spans="2:8" x14ac:dyDescent="0.2">
      <c r="B23" s="19">
        <v>36647</v>
      </c>
      <c r="C23" s="61">
        <v>0</v>
      </c>
      <c r="D23" s="61">
        <v>0</v>
      </c>
      <c r="E23" s="63" t="s">
        <v>36</v>
      </c>
      <c r="F23" s="38"/>
      <c r="G23" s="44"/>
      <c r="H23" s="40"/>
    </row>
    <row r="24" spans="2:8" x14ac:dyDescent="0.2">
      <c r="B24" s="19">
        <v>36678</v>
      </c>
      <c r="C24" s="61">
        <v>0</v>
      </c>
      <c r="D24" s="61">
        <v>0</v>
      </c>
      <c r="E24" s="63" t="s">
        <v>36</v>
      </c>
      <c r="F24" s="38"/>
      <c r="G24" s="44"/>
      <c r="H24" s="40"/>
    </row>
    <row r="25" spans="2:8" ht="13.5" thickBot="1" x14ac:dyDescent="0.25">
      <c r="B25" s="19">
        <v>36708</v>
      </c>
      <c r="C25" s="61">
        <v>0</v>
      </c>
      <c r="D25" s="61">
        <v>0</v>
      </c>
      <c r="E25" s="63" t="s">
        <v>36</v>
      </c>
      <c r="F25" s="41"/>
      <c r="G25" s="48"/>
      <c r="H25" s="43"/>
    </row>
    <row r="26" spans="2:8" x14ac:dyDescent="0.2">
      <c r="B26" s="19">
        <v>36739</v>
      </c>
      <c r="C26" s="61">
        <v>0</v>
      </c>
      <c r="D26" s="61">
        <v>0</v>
      </c>
      <c r="E26" s="63" t="s">
        <v>36</v>
      </c>
    </row>
    <row r="27" spans="2:8" x14ac:dyDescent="0.2">
      <c r="B27" s="19">
        <v>36770</v>
      </c>
      <c r="C27" s="61">
        <v>0</v>
      </c>
      <c r="D27" s="61">
        <v>0</v>
      </c>
      <c r="E27" s="63" t="s">
        <v>36</v>
      </c>
    </row>
    <row r="28" spans="2:8" x14ac:dyDescent="0.2">
      <c r="B28" s="19">
        <v>36800</v>
      </c>
      <c r="C28" s="61">
        <v>0</v>
      </c>
      <c r="D28" s="61">
        <v>0</v>
      </c>
      <c r="E28" s="63" t="s">
        <v>36</v>
      </c>
    </row>
    <row r="29" spans="2:8" x14ac:dyDescent="0.2">
      <c r="B29" s="19">
        <v>36831</v>
      </c>
      <c r="C29" s="61">
        <v>0</v>
      </c>
      <c r="D29" s="61">
        <v>0</v>
      </c>
      <c r="E29" s="63" t="s">
        <v>36</v>
      </c>
    </row>
    <row r="30" spans="2:8" ht="13.5" thickBot="1" x14ac:dyDescent="0.25">
      <c r="B30" s="19">
        <v>36861</v>
      </c>
      <c r="C30" s="61">
        <v>319320</v>
      </c>
      <c r="D30" s="61">
        <v>4869630</v>
      </c>
      <c r="E30" s="63">
        <f>+D30/C30</f>
        <v>15.25</v>
      </c>
    </row>
    <row r="31" spans="2:8" ht="13.5" thickBot="1" x14ac:dyDescent="0.25">
      <c r="B31" s="18" t="s">
        <v>23</v>
      </c>
      <c r="C31" s="64">
        <f>SUM(C19:C30)</f>
        <v>319320</v>
      </c>
      <c r="D31" s="64">
        <f>SUM(D19:D30)</f>
        <v>4869630</v>
      </c>
      <c r="E31" s="66">
        <f>+D31/C31</f>
        <v>15.25</v>
      </c>
    </row>
    <row r="32" spans="2:8" x14ac:dyDescent="0.2">
      <c r="B32" s="19">
        <v>36892</v>
      </c>
      <c r="C32" s="61" t="s">
        <v>36</v>
      </c>
      <c r="D32" s="61" t="s">
        <v>36</v>
      </c>
      <c r="E32" s="63" t="s">
        <v>36</v>
      </c>
      <c r="F32" s="203" t="s">
        <v>22</v>
      </c>
      <c r="G32" s="200"/>
      <c r="H32" s="201"/>
    </row>
    <row r="33" spans="2:8" x14ac:dyDescent="0.2">
      <c r="B33" s="19">
        <v>36923</v>
      </c>
      <c r="C33" s="61" t="s">
        <v>36</v>
      </c>
      <c r="D33" s="61" t="s">
        <v>36</v>
      </c>
      <c r="E33" s="63" t="s">
        <v>36</v>
      </c>
      <c r="F33" s="38"/>
      <c r="G33" s="44"/>
      <c r="H33" s="40"/>
    </row>
    <row r="34" spans="2:8" x14ac:dyDescent="0.2">
      <c r="B34" s="19">
        <v>36951</v>
      </c>
      <c r="C34" s="61" t="s">
        <v>36</v>
      </c>
      <c r="D34" s="61" t="s">
        <v>36</v>
      </c>
      <c r="E34" s="63" t="s">
        <v>36</v>
      </c>
      <c r="F34" s="38"/>
      <c r="G34" s="44"/>
      <c r="H34" s="40"/>
    </row>
    <row r="35" spans="2:8" x14ac:dyDescent="0.2">
      <c r="B35" s="19">
        <v>36982</v>
      </c>
      <c r="C35" s="61" t="s">
        <v>36</v>
      </c>
      <c r="D35" s="61" t="s">
        <v>36</v>
      </c>
      <c r="E35" s="63" t="s">
        <v>36</v>
      </c>
      <c r="F35" s="38"/>
      <c r="G35" s="44"/>
      <c r="H35" s="40"/>
    </row>
    <row r="36" spans="2:8" x14ac:dyDescent="0.2">
      <c r="B36" s="19">
        <v>37012</v>
      </c>
      <c r="C36" s="61" t="s">
        <v>36</v>
      </c>
      <c r="D36" s="61" t="s">
        <v>36</v>
      </c>
      <c r="E36" s="63" t="s">
        <v>36</v>
      </c>
      <c r="F36" s="38"/>
      <c r="G36" s="44"/>
      <c r="H36" s="40"/>
    </row>
    <row r="37" spans="2:8" ht="13.5" thickBot="1" x14ac:dyDescent="0.25">
      <c r="B37" s="19">
        <v>37043</v>
      </c>
      <c r="C37" s="61" t="s">
        <v>36</v>
      </c>
      <c r="D37" s="61" t="s">
        <v>36</v>
      </c>
      <c r="E37" s="63" t="s">
        <v>36</v>
      </c>
      <c r="F37" s="41"/>
      <c r="G37" s="48"/>
      <c r="H37" s="43"/>
    </row>
    <row r="38" spans="2:8" x14ac:dyDescent="0.2">
      <c r="B38" s="19">
        <v>37073</v>
      </c>
      <c r="C38" s="61" t="s">
        <v>36</v>
      </c>
      <c r="D38" s="61" t="s">
        <v>36</v>
      </c>
      <c r="E38" s="63" t="s">
        <v>36</v>
      </c>
    </row>
    <row r="39" spans="2:8" x14ac:dyDescent="0.2">
      <c r="B39" s="19">
        <v>37104</v>
      </c>
      <c r="C39" s="61" t="s">
        <v>36</v>
      </c>
      <c r="D39" s="61" t="s">
        <v>36</v>
      </c>
      <c r="E39" s="63" t="s">
        <v>36</v>
      </c>
    </row>
    <row r="40" spans="2:8" x14ac:dyDescent="0.2">
      <c r="B40" s="19">
        <v>37135</v>
      </c>
      <c r="C40" s="61" t="s">
        <v>36</v>
      </c>
      <c r="D40" s="61" t="s">
        <v>36</v>
      </c>
      <c r="E40" s="63" t="s">
        <v>36</v>
      </c>
    </row>
    <row r="41" spans="2:8" x14ac:dyDescent="0.2">
      <c r="B41" s="19">
        <v>37165</v>
      </c>
      <c r="C41" s="61" t="s">
        <v>36</v>
      </c>
      <c r="D41" s="61" t="s">
        <v>36</v>
      </c>
      <c r="E41" s="63" t="s">
        <v>36</v>
      </c>
    </row>
    <row r="42" spans="2:8" x14ac:dyDescent="0.2">
      <c r="B42" s="19">
        <v>37196</v>
      </c>
      <c r="C42" s="61" t="s">
        <v>36</v>
      </c>
      <c r="D42" s="61" t="s">
        <v>36</v>
      </c>
      <c r="E42" s="63" t="s">
        <v>36</v>
      </c>
    </row>
    <row r="43" spans="2:8" ht="13.5" thickBot="1" x14ac:dyDescent="0.25">
      <c r="B43" s="19">
        <v>37226</v>
      </c>
      <c r="C43" s="61" t="s">
        <v>36</v>
      </c>
      <c r="D43" s="61" t="s">
        <v>36</v>
      </c>
      <c r="E43" s="63" t="s">
        <v>36</v>
      </c>
    </row>
    <row r="44" spans="2:8" ht="13.5" thickBot="1" x14ac:dyDescent="0.25">
      <c r="B44" s="18" t="s">
        <v>24</v>
      </c>
      <c r="C44" s="64" t="s">
        <v>36</v>
      </c>
      <c r="D44" s="64" t="s">
        <v>36</v>
      </c>
      <c r="E44" s="66" t="s">
        <v>36</v>
      </c>
    </row>
    <row r="45" spans="2:8" x14ac:dyDescent="0.2">
      <c r="B45" s="19">
        <v>37257</v>
      </c>
      <c r="C45" s="61">
        <v>0</v>
      </c>
      <c r="D45" s="61">
        <v>0</v>
      </c>
      <c r="E45" s="63" t="s">
        <v>36</v>
      </c>
      <c r="F45" s="203" t="s">
        <v>25</v>
      </c>
      <c r="G45" s="200"/>
      <c r="H45" s="201"/>
    </row>
    <row r="46" spans="2:8" x14ac:dyDescent="0.2">
      <c r="B46" s="19">
        <v>37289</v>
      </c>
      <c r="C46" s="61">
        <v>0</v>
      </c>
      <c r="D46" s="61">
        <v>0</v>
      </c>
      <c r="E46" s="63" t="s">
        <v>36</v>
      </c>
      <c r="F46" s="38"/>
      <c r="G46" s="44"/>
      <c r="H46" s="40"/>
    </row>
    <row r="47" spans="2:8" x14ac:dyDescent="0.2">
      <c r="B47" s="19">
        <v>37317</v>
      </c>
      <c r="C47" s="61">
        <v>0</v>
      </c>
      <c r="D47" s="61">
        <v>0</v>
      </c>
      <c r="E47" s="63" t="s">
        <v>36</v>
      </c>
      <c r="F47" s="38"/>
      <c r="G47" s="44"/>
      <c r="H47" s="40"/>
    </row>
    <row r="48" spans="2:8" x14ac:dyDescent="0.2">
      <c r="B48" s="19">
        <v>37348</v>
      </c>
      <c r="C48" s="61">
        <v>69081.395000000004</v>
      </c>
      <c r="D48" s="61">
        <v>1144702.1200000001</v>
      </c>
      <c r="E48" s="63">
        <f>+D48/C48</f>
        <v>16.570338801062139</v>
      </c>
      <c r="F48" s="38"/>
      <c r="G48" s="44"/>
      <c r="H48" s="40"/>
    </row>
    <row r="49" spans="2:8" x14ac:dyDescent="0.2">
      <c r="B49" s="19">
        <v>37378</v>
      </c>
      <c r="C49" s="61">
        <v>33008.805</v>
      </c>
      <c r="D49" s="61">
        <v>543880.47</v>
      </c>
      <c r="E49" s="63">
        <f>+D49/C49</f>
        <v>16.476830045801414</v>
      </c>
      <c r="F49" s="38"/>
      <c r="G49" s="44"/>
      <c r="H49" s="40"/>
    </row>
    <row r="50" spans="2:8" ht="13.5" thickBot="1" x14ac:dyDescent="0.25">
      <c r="B50" s="19">
        <v>37409</v>
      </c>
      <c r="C50" s="61">
        <v>0</v>
      </c>
      <c r="D50" s="61">
        <v>0</v>
      </c>
      <c r="E50" s="63" t="s">
        <v>36</v>
      </c>
      <c r="F50" s="41"/>
      <c r="G50" s="48"/>
      <c r="H50" s="43"/>
    </row>
    <row r="51" spans="2:8" x14ac:dyDescent="0.2">
      <c r="B51" s="19">
        <v>37439</v>
      </c>
      <c r="C51" s="61">
        <v>0</v>
      </c>
      <c r="D51" s="61">
        <v>0</v>
      </c>
      <c r="E51" s="63" t="s">
        <v>36</v>
      </c>
    </row>
    <row r="52" spans="2:8" x14ac:dyDescent="0.2">
      <c r="B52" s="19">
        <v>37470</v>
      </c>
      <c r="C52" s="61">
        <v>22617.54</v>
      </c>
      <c r="D52" s="61">
        <v>554129.72</v>
      </c>
      <c r="E52" s="63">
        <f>+D52/C52</f>
        <v>24.499999557865266</v>
      </c>
    </row>
    <row r="53" spans="2:8" x14ac:dyDescent="0.2">
      <c r="B53" s="19">
        <v>37501</v>
      </c>
      <c r="C53" s="61">
        <v>22653.86</v>
      </c>
      <c r="D53" s="61">
        <v>555019.57999999996</v>
      </c>
      <c r="E53" s="63">
        <f>+D53/C53</f>
        <v>24.500000441425875</v>
      </c>
    </row>
    <row r="54" spans="2:8" x14ac:dyDescent="0.2">
      <c r="B54" s="19">
        <v>37531</v>
      </c>
      <c r="C54" s="61">
        <v>0</v>
      </c>
      <c r="D54" s="61">
        <v>0</v>
      </c>
      <c r="E54" s="63" t="s">
        <v>36</v>
      </c>
    </row>
    <row r="55" spans="2:8" x14ac:dyDescent="0.2">
      <c r="B55" s="19">
        <v>37562</v>
      </c>
      <c r="C55" s="61">
        <v>0</v>
      </c>
      <c r="D55" s="61">
        <v>0</v>
      </c>
      <c r="E55" s="63" t="s">
        <v>36</v>
      </c>
    </row>
    <row r="56" spans="2:8" ht="13.5" thickBot="1" x14ac:dyDescent="0.25">
      <c r="B56" s="19">
        <v>37592</v>
      </c>
      <c r="C56" s="61">
        <v>0</v>
      </c>
      <c r="D56" s="61">
        <v>0</v>
      </c>
      <c r="E56" s="63" t="s">
        <v>36</v>
      </c>
    </row>
    <row r="57" spans="2:8" ht="13.5" thickBot="1" x14ac:dyDescent="0.25">
      <c r="B57" s="18" t="s">
        <v>26</v>
      </c>
      <c r="C57" s="64">
        <f>SUM(C45:C56)</f>
        <v>147361.60000000003</v>
      </c>
      <c r="D57" s="64">
        <f>SUM(D45:D56)</f>
        <v>2797731.89</v>
      </c>
      <c r="E57" s="66">
        <f>+D57/C57</f>
        <v>18.985488010445053</v>
      </c>
    </row>
    <row r="58" spans="2:8" x14ac:dyDescent="0.2">
      <c r="B58" s="19">
        <v>37622</v>
      </c>
      <c r="C58" s="61">
        <v>48906.8</v>
      </c>
      <c r="D58" s="61">
        <v>1100403</v>
      </c>
      <c r="E58" s="63">
        <f t="shared" ref="E58:E70" si="0">+D58/C58</f>
        <v>22.5</v>
      </c>
      <c r="F58" s="199" t="s">
        <v>27</v>
      </c>
      <c r="G58" s="200"/>
      <c r="H58" s="201"/>
    </row>
    <row r="59" spans="2:8" x14ac:dyDescent="0.2">
      <c r="B59" s="19">
        <v>37653</v>
      </c>
      <c r="C59" s="61">
        <v>0</v>
      </c>
      <c r="D59" s="61">
        <v>0</v>
      </c>
      <c r="E59" s="63" t="s">
        <v>36</v>
      </c>
      <c r="F59" s="38"/>
      <c r="G59" s="44"/>
      <c r="H59" s="40"/>
    </row>
    <row r="60" spans="2:8" x14ac:dyDescent="0.2">
      <c r="B60" s="19">
        <v>37681</v>
      </c>
      <c r="C60" s="61">
        <v>4383.4650000000001</v>
      </c>
      <c r="D60" s="61">
        <v>175648.2</v>
      </c>
      <c r="E60" s="63">
        <f t="shared" si="0"/>
        <v>40.070629057149993</v>
      </c>
      <c r="F60" s="38"/>
      <c r="G60" s="44"/>
      <c r="H60" s="40"/>
    </row>
    <row r="61" spans="2:8" x14ac:dyDescent="0.2">
      <c r="B61" s="19">
        <v>37712</v>
      </c>
      <c r="C61" s="61">
        <v>15780.48</v>
      </c>
      <c r="D61" s="61">
        <v>632333.4</v>
      </c>
      <c r="E61" s="63">
        <f t="shared" si="0"/>
        <v>40.070606217301375</v>
      </c>
      <c r="F61" s="38"/>
      <c r="G61" s="44"/>
      <c r="H61" s="40"/>
    </row>
    <row r="62" spans="2:8" x14ac:dyDescent="0.2">
      <c r="B62" s="19">
        <v>37742</v>
      </c>
      <c r="C62" s="61">
        <v>23404.26</v>
      </c>
      <c r="D62" s="61">
        <v>937823.2</v>
      </c>
      <c r="E62" s="63">
        <f t="shared" si="0"/>
        <v>40.070619622239711</v>
      </c>
      <c r="F62" s="38"/>
      <c r="G62" s="44"/>
      <c r="H62" s="40"/>
    </row>
    <row r="63" spans="2:8" ht="13.5" thickBot="1" x14ac:dyDescent="0.25">
      <c r="B63" s="19">
        <v>37773</v>
      </c>
      <c r="C63" s="61">
        <v>5000</v>
      </c>
      <c r="D63" s="61">
        <v>174448.4</v>
      </c>
      <c r="E63" s="63">
        <f t="shared" si="0"/>
        <v>34.889679999999998</v>
      </c>
      <c r="F63" s="41"/>
      <c r="G63" s="48"/>
      <c r="H63" s="43"/>
    </row>
    <row r="64" spans="2:8" x14ac:dyDescent="0.2">
      <c r="B64" s="19">
        <v>37803</v>
      </c>
      <c r="C64" s="61">
        <v>69025.600000000006</v>
      </c>
      <c r="D64" s="61">
        <v>2067658.7</v>
      </c>
      <c r="E64" s="63">
        <f t="shared" si="0"/>
        <v>29.954954393732176</v>
      </c>
      <c r="F64" s="57"/>
    </row>
    <row r="65" spans="2:8" x14ac:dyDescent="0.2">
      <c r="B65" s="19">
        <v>37834</v>
      </c>
      <c r="C65" s="61">
        <v>10000</v>
      </c>
      <c r="D65" s="61">
        <v>283606.09999999998</v>
      </c>
      <c r="E65" s="63">
        <f t="shared" si="0"/>
        <v>28.360609999999998</v>
      </c>
    </row>
    <row r="66" spans="2:8" x14ac:dyDescent="0.2">
      <c r="B66" s="19">
        <v>37865</v>
      </c>
      <c r="C66" s="61">
        <v>20508.400000000001</v>
      </c>
      <c r="D66" s="61">
        <v>581630.69999999995</v>
      </c>
      <c r="E66" s="63">
        <f t="shared" si="0"/>
        <v>28.360608336096423</v>
      </c>
      <c r="F66" s="57"/>
    </row>
    <row r="67" spans="2:8" x14ac:dyDescent="0.2">
      <c r="B67" s="19">
        <v>37895</v>
      </c>
      <c r="C67" s="61">
        <v>6000</v>
      </c>
      <c r="D67" s="61">
        <v>141242.79999999999</v>
      </c>
      <c r="E67" s="63">
        <f t="shared" si="0"/>
        <v>23.540466666666664</v>
      </c>
      <c r="F67" s="57"/>
    </row>
    <row r="68" spans="2:8" x14ac:dyDescent="0.2">
      <c r="B68" s="19">
        <v>37926</v>
      </c>
      <c r="C68" s="61">
        <v>14000</v>
      </c>
      <c r="D68" s="61">
        <v>329566.44</v>
      </c>
      <c r="E68" s="63">
        <f t="shared" si="0"/>
        <v>23.540459999999999</v>
      </c>
    </row>
    <row r="69" spans="2:8" ht="13.5" thickBot="1" x14ac:dyDescent="0.25">
      <c r="B69" s="19">
        <v>37956</v>
      </c>
      <c r="C69" s="61">
        <v>22032.5</v>
      </c>
      <c r="D69" s="61">
        <v>518655.2</v>
      </c>
      <c r="E69" s="63">
        <f t="shared" si="0"/>
        <v>23.540460683081811</v>
      </c>
    </row>
    <row r="70" spans="2:8" ht="13.5" thickBot="1" x14ac:dyDescent="0.25">
      <c r="B70" s="56" t="s">
        <v>28</v>
      </c>
      <c r="C70" s="64">
        <f>SUM(C58:C69)</f>
        <v>239041.50499999998</v>
      </c>
      <c r="D70" s="64">
        <f>SUM(D58:D69)</f>
        <v>6943016.1399999997</v>
      </c>
      <c r="E70" s="66">
        <f t="shared" si="0"/>
        <v>29.045232709691987</v>
      </c>
    </row>
    <row r="71" spans="2:8" x14ac:dyDescent="0.2">
      <c r="B71" s="19">
        <v>37987</v>
      </c>
      <c r="C71" s="61">
        <v>28507.08</v>
      </c>
      <c r="D71" s="61">
        <v>944159.86</v>
      </c>
      <c r="E71" s="63">
        <f>+D71/C71</f>
        <v>33.120188388288099</v>
      </c>
      <c r="F71" s="199" t="s">
        <v>29</v>
      </c>
      <c r="G71" s="200"/>
      <c r="H71" s="201"/>
    </row>
    <row r="72" spans="2:8" x14ac:dyDescent="0.2">
      <c r="B72" s="19">
        <v>38018</v>
      </c>
      <c r="C72" s="61">
        <v>105241.39</v>
      </c>
      <c r="D72" s="61">
        <v>2700615.51</v>
      </c>
      <c r="E72" s="63">
        <f t="shared" ref="E72:E82" si="1">+D72/C72</f>
        <v>25.661153943329708</v>
      </c>
      <c r="F72" s="38"/>
      <c r="G72" s="44"/>
      <c r="H72" s="40"/>
    </row>
    <row r="73" spans="2:8" x14ac:dyDescent="0.2">
      <c r="B73" s="19">
        <v>38047</v>
      </c>
      <c r="C73" s="61">
        <v>14999.36</v>
      </c>
      <c r="D73" s="61">
        <v>655852.77</v>
      </c>
      <c r="E73" s="63">
        <f t="shared" si="1"/>
        <v>43.72538361636763</v>
      </c>
      <c r="F73" s="38"/>
      <c r="G73" s="44"/>
      <c r="H73" s="40"/>
    </row>
    <row r="74" spans="2:8" x14ac:dyDescent="0.2">
      <c r="B74" s="19">
        <v>38078</v>
      </c>
      <c r="C74" s="61">
        <v>121668.51</v>
      </c>
      <c r="D74" s="61">
        <v>2965051.03</v>
      </c>
      <c r="E74" s="63">
        <f t="shared" si="1"/>
        <v>24.369913217479198</v>
      </c>
      <c r="F74" s="38"/>
      <c r="G74" s="44"/>
      <c r="H74" s="40"/>
    </row>
    <row r="75" spans="2:8" x14ac:dyDescent="0.2">
      <c r="B75" s="19">
        <v>38108</v>
      </c>
      <c r="C75" s="61">
        <v>48796.23</v>
      </c>
      <c r="D75" s="61">
        <v>1560480.55</v>
      </c>
      <c r="E75" s="63">
        <f t="shared" si="1"/>
        <v>31.979531000653122</v>
      </c>
      <c r="F75" s="38"/>
      <c r="G75" s="44"/>
      <c r="H75" s="40"/>
    </row>
    <row r="76" spans="2:8" ht="13.5" thickBot="1" x14ac:dyDescent="0.25">
      <c r="B76" s="19">
        <v>38139</v>
      </c>
      <c r="C76" s="61">
        <v>2010</v>
      </c>
      <c r="D76" s="61">
        <v>196900.55</v>
      </c>
      <c r="E76" s="63">
        <f t="shared" si="1"/>
        <v>97.960472636815908</v>
      </c>
      <c r="F76" s="41"/>
      <c r="G76" s="48"/>
      <c r="H76" s="43"/>
    </row>
    <row r="77" spans="2:8" x14ac:dyDescent="0.2">
      <c r="B77" s="19">
        <v>38169</v>
      </c>
      <c r="C77" s="61">
        <v>1750</v>
      </c>
      <c r="D77" s="61">
        <v>170072.03</v>
      </c>
      <c r="E77" s="63">
        <f t="shared" si="1"/>
        <v>97.184017142857144</v>
      </c>
      <c r="F77" s="57"/>
    </row>
    <row r="78" spans="2:8" x14ac:dyDescent="0.2">
      <c r="B78" s="19">
        <v>38200</v>
      </c>
      <c r="C78" s="61">
        <v>50256</v>
      </c>
      <c r="D78" s="61">
        <v>1477698.43</v>
      </c>
      <c r="E78" s="63">
        <f t="shared" si="1"/>
        <v>29.403423073861827</v>
      </c>
    </row>
    <row r="79" spans="2:8" x14ac:dyDescent="0.2">
      <c r="B79" s="19">
        <v>38231</v>
      </c>
      <c r="C79" s="61">
        <v>73161</v>
      </c>
      <c r="D79" s="61">
        <v>1979925.48</v>
      </c>
      <c r="E79" s="63">
        <f t="shared" si="1"/>
        <v>27.062580883257471</v>
      </c>
      <c r="F79" s="57"/>
    </row>
    <row r="80" spans="2:8" x14ac:dyDescent="0.2">
      <c r="B80" s="19">
        <v>38261</v>
      </c>
      <c r="C80" s="61">
        <v>63294.2</v>
      </c>
      <c r="D80" s="61">
        <v>2606322.42</v>
      </c>
      <c r="E80" s="63">
        <f t="shared" si="1"/>
        <v>41.177902872617082</v>
      </c>
      <c r="F80" s="57"/>
    </row>
    <row r="81" spans="2:8" x14ac:dyDescent="0.2">
      <c r="B81" s="19">
        <v>38292</v>
      </c>
      <c r="C81" s="61">
        <v>10650</v>
      </c>
      <c r="D81" s="61">
        <v>464705.21</v>
      </c>
      <c r="E81" s="63">
        <f t="shared" si="1"/>
        <v>43.634292018779348</v>
      </c>
    </row>
    <row r="82" spans="2:8" ht="13.5" thickBot="1" x14ac:dyDescent="0.25">
      <c r="B82" s="19">
        <v>38322</v>
      </c>
      <c r="C82" s="61">
        <v>63397.73</v>
      </c>
      <c r="D82" s="61">
        <v>2980981.27</v>
      </c>
      <c r="E82" s="63">
        <f t="shared" si="1"/>
        <v>47.02031555388497</v>
      </c>
    </row>
    <row r="83" spans="2:8" ht="13.5" thickBot="1" x14ac:dyDescent="0.25">
      <c r="B83" s="56" t="s">
        <v>30</v>
      </c>
      <c r="C83" s="64">
        <f>SUM(C71:C82)</f>
        <v>583731.5</v>
      </c>
      <c r="D83" s="64">
        <f>SUM(D71:D82)</f>
        <v>18702765.110000003</v>
      </c>
      <c r="E83" s="66">
        <f>+D83/C83</f>
        <v>32.040013447963666</v>
      </c>
    </row>
    <row r="84" spans="2:8" x14ac:dyDescent="0.2">
      <c r="B84" s="19">
        <v>38353</v>
      </c>
      <c r="C84" s="61">
        <v>53538.55</v>
      </c>
      <c r="D84" s="61">
        <v>2378741.2799999998</v>
      </c>
      <c r="E84" s="63">
        <f>+D84/C84</f>
        <v>44.430439001429804</v>
      </c>
      <c r="F84" s="199" t="s">
        <v>31</v>
      </c>
      <c r="G84" s="200"/>
      <c r="H84" s="201"/>
    </row>
    <row r="85" spans="2:8" x14ac:dyDescent="0.2">
      <c r="B85" s="19">
        <v>38384</v>
      </c>
      <c r="C85" s="61">
        <v>44515.12</v>
      </c>
      <c r="D85" s="61">
        <v>1998446.39</v>
      </c>
      <c r="E85" s="63">
        <f t="shared" ref="E85:E95" si="2">+D85/C85</f>
        <v>44.89365388658954</v>
      </c>
      <c r="F85" s="38"/>
      <c r="G85" s="44"/>
      <c r="H85" s="40"/>
    </row>
    <row r="86" spans="2:8" x14ac:dyDescent="0.2">
      <c r="B86" s="19">
        <v>38412</v>
      </c>
      <c r="C86" s="61">
        <v>10000</v>
      </c>
      <c r="D86" s="61">
        <v>467801.2</v>
      </c>
      <c r="E86" s="63">
        <f t="shared" si="2"/>
        <v>46.780120000000004</v>
      </c>
      <c r="F86" s="38"/>
      <c r="G86" s="44"/>
      <c r="H86" s="40"/>
    </row>
    <row r="87" spans="2:8" x14ac:dyDescent="0.2">
      <c r="B87" s="19">
        <v>38443</v>
      </c>
      <c r="C87" s="61">
        <v>59322</v>
      </c>
      <c r="D87" s="61">
        <v>2764017</v>
      </c>
      <c r="E87" s="63">
        <f t="shared" si="2"/>
        <v>46.593456053403457</v>
      </c>
      <c r="F87" s="38"/>
      <c r="G87" s="44"/>
      <c r="H87" s="40"/>
    </row>
    <row r="88" spans="2:8" x14ac:dyDescent="0.2">
      <c r="B88" s="19">
        <v>38473</v>
      </c>
      <c r="C88" s="61">
        <v>17024.8</v>
      </c>
      <c r="D88" s="61">
        <v>788881.8</v>
      </c>
      <c r="E88" s="63">
        <f t="shared" si="2"/>
        <v>46.337213946713035</v>
      </c>
      <c r="F88" s="38"/>
      <c r="G88" s="44"/>
      <c r="H88" s="40"/>
    </row>
    <row r="89" spans="2:8" ht="13.5" thickBot="1" x14ac:dyDescent="0.25">
      <c r="B89" s="19">
        <v>38504</v>
      </c>
      <c r="C89" s="61">
        <v>73900</v>
      </c>
      <c r="D89" s="61">
        <v>2564122.7999999998</v>
      </c>
      <c r="E89" s="63">
        <f t="shared" si="2"/>
        <v>34.69719621109607</v>
      </c>
      <c r="F89" s="41"/>
      <c r="G89" s="48"/>
      <c r="H89" s="43"/>
    </row>
    <row r="90" spans="2:8" x14ac:dyDescent="0.2">
      <c r="B90" s="19">
        <v>38534</v>
      </c>
      <c r="C90" s="61">
        <v>25971.3</v>
      </c>
      <c r="D90" s="61">
        <v>851040.8</v>
      </c>
      <c r="E90" s="63">
        <f t="shared" si="2"/>
        <v>32.768509855109293</v>
      </c>
      <c r="F90" s="57"/>
    </row>
    <row r="91" spans="2:8" x14ac:dyDescent="0.2">
      <c r="B91" s="19">
        <v>38565</v>
      </c>
      <c r="C91" s="61">
        <v>30000</v>
      </c>
      <c r="D91" s="61">
        <v>832496.2</v>
      </c>
      <c r="E91" s="63">
        <f t="shared" si="2"/>
        <v>27.749873333333333</v>
      </c>
    </row>
    <row r="92" spans="2:8" x14ac:dyDescent="0.2">
      <c r="B92" s="19">
        <v>38596</v>
      </c>
      <c r="C92" s="61">
        <v>77108.745089999997</v>
      </c>
      <c r="D92" s="61">
        <v>2081954</v>
      </c>
      <c r="E92" s="63">
        <f t="shared" si="2"/>
        <v>27.000231913643248</v>
      </c>
      <c r="F92" s="57"/>
    </row>
    <row r="93" spans="2:8" x14ac:dyDescent="0.2">
      <c r="B93" s="19">
        <v>38626</v>
      </c>
      <c r="C93" s="61">
        <v>38662.756999999998</v>
      </c>
      <c r="D93" s="61">
        <v>982481.46</v>
      </c>
      <c r="E93" s="63">
        <f t="shared" si="2"/>
        <v>25.411572692552681</v>
      </c>
      <c r="F93" s="57"/>
    </row>
    <row r="94" spans="2:8" x14ac:dyDescent="0.2">
      <c r="B94" s="19">
        <v>38657</v>
      </c>
      <c r="C94" s="61">
        <v>10000</v>
      </c>
      <c r="D94" s="61">
        <v>245284.2</v>
      </c>
      <c r="E94" s="63">
        <f t="shared" si="2"/>
        <v>24.528420000000001</v>
      </c>
    </row>
    <row r="95" spans="2:8" ht="13.5" thickBot="1" x14ac:dyDescent="0.25">
      <c r="B95" s="19">
        <v>38687</v>
      </c>
      <c r="C95" s="61">
        <v>39274.6</v>
      </c>
      <c r="D95" s="61">
        <v>1135743.6000000001</v>
      </c>
      <c r="E95" s="63">
        <f t="shared" si="2"/>
        <v>28.918018261166253</v>
      </c>
    </row>
    <row r="96" spans="2:8" ht="13.5" thickBot="1" x14ac:dyDescent="0.25">
      <c r="B96" s="56" t="s">
        <v>32</v>
      </c>
      <c r="C96" s="64">
        <f>SUM(C84:C95)</f>
        <v>479317.87208999996</v>
      </c>
      <c r="D96" s="64">
        <f>SUM(D84:D95)</f>
        <v>17091010.73</v>
      </c>
      <c r="E96" s="66">
        <f>+D96/C96</f>
        <v>35.656944431212189</v>
      </c>
    </row>
    <row r="97" spans="2:8" x14ac:dyDescent="0.2">
      <c r="B97" s="19">
        <v>38718</v>
      </c>
      <c r="C97" s="61">
        <v>30000</v>
      </c>
      <c r="D97" s="61">
        <v>986523.5</v>
      </c>
      <c r="E97" s="63">
        <f>+D97/C97</f>
        <v>32.884116666666664</v>
      </c>
      <c r="F97" s="199" t="s">
        <v>33</v>
      </c>
      <c r="G97" s="200"/>
      <c r="H97" s="201"/>
    </row>
    <row r="98" spans="2:8" x14ac:dyDescent="0.2">
      <c r="B98" s="19">
        <v>38749</v>
      </c>
      <c r="C98" s="61">
        <v>41186.199999999997</v>
      </c>
      <c r="D98" s="61">
        <v>1092184.7</v>
      </c>
      <c r="E98" s="63">
        <f t="shared" ref="E98:E108" si="3">+D98/C98</f>
        <v>26.518219694946367</v>
      </c>
      <c r="F98" s="38"/>
      <c r="G98" s="44"/>
      <c r="H98" s="40"/>
    </row>
    <row r="99" spans="2:8" x14ac:dyDescent="0.2">
      <c r="B99" s="19">
        <v>38777</v>
      </c>
      <c r="C99" s="61">
        <v>44605.4</v>
      </c>
      <c r="D99" s="61">
        <v>1573862.1</v>
      </c>
      <c r="E99" s="63">
        <f t="shared" si="3"/>
        <v>35.284115824541423</v>
      </c>
      <c r="F99" s="38"/>
      <c r="G99" s="44"/>
      <c r="H99" s="40"/>
    </row>
    <row r="100" spans="2:8" x14ac:dyDescent="0.2">
      <c r="B100" s="19">
        <v>38808</v>
      </c>
      <c r="C100" s="61">
        <v>0</v>
      </c>
      <c r="D100" s="61">
        <v>0</v>
      </c>
      <c r="E100" s="63" t="s">
        <v>36</v>
      </c>
      <c r="F100" s="38"/>
      <c r="G100" s="44"/>
      <c r="H100" s="40"/>
    </row>
    <row r="101" spans="2:8" x14ac:dyDescent="0.2">
      <c r="B101" s="19">
        <v>38838</v>
      </c>
      <c r="C101" s="61">
        <v>32880</v>
      </c>
      <c r="D101" s="61">
        <v>1385029</v>
      </c>
      <c r="E101" s="63">
        <f t="shared" si="3"/>
        <v>42.123753041362534</v>
      </c>
      <c r="F101" s="38"/>
      <c r="G101" s="44"/>
      <c r="H101" s="40"/>
    </row>
    <row r="102" spans="2:8" ht="13.5" thickBot="1" x14ac:dyDescent="0.25">
      <c r="B102" s="19">
        <v>38869</v>
      </c>
      <c r="C102" s="61">
        <v>20000</v>
      </c>
      <c r="D102" s="61">
        <v>1135664</v>
      </c>
      <c r="E102" s="63">
        <f t="shared" si="3"/>
        <v>56.783200000000001</v>
      </c>
      <c r="F102" s="41"/>
      <c r="G102" s="48"/>
      <c r="H102" s="43"/>
    </row>
    <row r="103" spans="2:8" x14ac:dyDescent="0.2">
      <c r="B103" s="19">
        <v>38899</v>
      </c>
      <c r="C103" s="61">
        <v>0</v>
      </c>
      <c r="D103" s="61">
        <v>0</v>
      </c>
      <c r="E103" s="63" t="s">
        <v>36</v>
      </c>
      <c r="F103" s="57"/>
    </row>
    <row r="104" spans="2:8" x14ac:dyDescent="0.2">
      <c r="B104" s="19">
        <v>38930</v>
      </c>
      <c r="C104" s="61">
        <v>66201</v>
      </c>
      <c r="D104" s="61">
        <v>4261764</v>
      </c>
      <c r="E104" s="63">
        <f t="shared" si="3"/>
        <v>64.3761272488331</v>
      </c>
    </row>
    <row r="105" spans="2:8" x14ac:dyDescent="0.2">
      <c r="B105" s="19">
        <v>38961</v>
      </c>
      <c r="C105" s="61">
        <v>0</v>
      </c>
      <c r="D105" s="61">
        <v>0</v>
      </c>
      <c r="E105" s="63" t="s">
        <v>36</v>
      </c>
      <c r="F105" s="57"/>
    </row>
    <row r="106" spans="2:8" x14ac:dyDescent="0.2">
      <c r="B106" s="19">
        <v>38991</v>
      </c>
      <c r="C106" s="61">
        <v>0</v>
      </c>
      <c r="D106" s="61">
        <v>0</v>
      </c>
      <c r="E106" s="63" t="s">
        <v>36</v>
      </c>
      <c r="F106" s="57"/>
    </row>
    <row r="107" spans="2:8" x14ac:dyDescent="0.2">
      <c r="B107" s="19">
        <v>39022</v>
      </c>
      <c r="C107" s="61">
        <v>45665.7</v>
      </c>
      <c r="D107" s="61">
        <v>2892436.3</v>
      </c>
      <c r="E107" s="63">
        <f t="shared" si="3"/>
        <v>63.339361928099208</v>
      </c>
    </row>
    <row r="108" spans="2:8" ht="13.5" thickBot="1" x14ac:dyDescent="0.25">
      <c r="B108" s="19">
        <v>39052</v>
      </c>
      <c r="C108" s="61">
        <v>30000</v>
      </c>
      <c r="D108" s="61">
        <v>1666858</v>
      </c>
      <c r="E108" s="63">
        <f t="shared" si="3"/>
        <v>55.561933333333336</v>
      </c>
    </row>
    <row r="109" spans="2:8" ht="13.5" thickBot="1" x14ac:dyDescent="0.25">
      <c r="B109" s="56" t="s">
        <v>34</v>
      </c>
      <c r="C109" s="64">
        <f>SUM(C97:C108)</f>
        <v>310538.3</v>
      </c>
      <c r="D109" s="64">
        <f>SUM(D97:D108)</f>
        <v>14994321.600000001</v>
      </c>
      <c r="E109" s="66">
        <f>+D109/C109</f>
        <v>48.284934901749644</v>
      </c>
    </row>
    <row r="110" spans="2:8" x14ac:dyDescent="0.2">
      <c r="B110" s="19">
        <v>39083</v>
      </c>
      <c r="C110" s="61">
        <v>20000</v>
      </c>
      <c r="D110" s="61">
        <v>1060687</v>
      </c>
      <c r="E110" s="63">
        <f>+D110/C110</f>
        <v>53.034350000000003</v>
      </c>
      <c r="F110" s="199" t="s">
        <v>35</v>
      </c>
      <c r="G110" s="200"/>
      <c r="H110" s="201"/>
    </row>
    <row r="111" spans="2:8" x14ac:dyDescent="0.2">
      <c r="B111" s="19">
        <v>39114</v>
      </c>
      <c r="C111" s="61">
        <v>28825</v>
      </c>
      <c r="D111" s="61">
        <v>1528716</v>
      </c>
      <c r="E111" s="63">
        <f t="shared" ref="E111:E118" si="4">+D111/C111</f>
        <v>53.034379878577624</v>
      </c>
      <c r="F111" s="38"/>
      <c r="G111" s="44"/>
      <c r="H111" s="40"/>
    </row>
    <row r="112" spans="2:8" x14ac:dyDescent="0.2">
      <c r="B112" s="19">
        <v>39142</v>
      </c>
      <c r="C112" s="61">
        <v>33989.699999999997</v>
      </c>
      <c r="D112" s="61">
        <v>2363358.6</v>
      </c>
      <c r="E112" s="63">
        <f t="shared" si="4"/>
        <v>69.53161104687598</v>
      </c>
      <c r="F112" s="38"/>
      <c r="G112" s="44"/>
      <c r="H112" s="40"/>
    </row>
    <row r="113" spans="2:8" x14ac:dyDescent="0.2">
      <c r="B113" s="19">
        <v>39173</v>
      </c>
      <c r="C113" s="61">
        <v>23362</v>
      </c>
      <c r="D113" s="61">
        <v>1852680.49</v>
      </c>
      <c r="E113" s="63">
        <f t="shared" si="4"/>
        <v>79.303162828524961</v>
      </c>
      <c r="F113" s="38"/>
      <c r="G113" s="44"/>
      <c r="H113" s="40"/>
    </row>
    <row r="114" spans="2:8" x14ac:dyDescent="0.2">
      <c r="B114" s="19">
        <v>39203</v>
      </c>
      <c r="C114" s="61">
        <v>0</v>
      </c>
      <c r="D114" s="61">
        <v>0</v>
      </c>
      <c r="E114" s="63" t="s">
        <v>36</v>
      </c>
      <c r="F114" s="38"/>
      <c r="G114" s="44"/>
      <c r="H114" s="40"/>
    </row>
    <row r="115" spans="2:8" ht="13.5" thickBot="1" x14ac:dyDescent="0.25">
      <c r="B115" s="19">
        <v>39234</v>
      </c>
      <c r="C115" s="61">
        <v>20000</v>
      </c>
      <c r="D115" s="61">
        <v>1760966</v>
      </c>
      <c r="E115" s="63">
        <f t="shared" si="4"/>
        <v>88.048299999999998</v>
      </c>
      <c r="F115" s="41"/>
      <c r="G115" s="48"/>
      <c r="H115" s="43"/>
    </row>
    <row r="116" spans="2:8" x14ac:dyDescent="0.2">
      <c r="B116" s="19">
        <v>39264</v>
      </c>
      <c r="C116" s="61">
        <v>24859.169000000002</v>
      </c>
      <c r="D116" s="61">
        <v>2188807.65</v>
      </c>
      <c r="E116" s="63">
        <f t="shared" si="4"/>
        <v>88.048303223651587</v>
      </c>
      <c r="F116" s="57"/>
    </row>
    <row r="117" spans="2:8" x14ac:dyDescent="0.2">
      <c r="B117" s="19">
        <v>39295</v>
      </c>
      <c r="C117" s="61">
        <v>69311.14</v>
      </c>
      <c r="D117" s="61">
        <v>6177220</v>
      </c>
      <c r="E117" s="63">
        <f t="shared" si="4"/>
        <v>89.123047175389118</v>
      </c>
    </row>
    <row r="118" spans="2:8" x14ac:dyDescent="0.2">
      <c r="B118" s="19">
        <v>39326</v>
      </c>
      <c r="C118" s="61">
        <v>23822.7</v>
      </c>
      <c r="D118" s="61">
        <v>2245289.5</v>
      </c>
      <c r="E118" s="63">
        <f t="shared" si="4"/>
        <v>94.250001049419254</v>
      </c>
      <c r="F118" s="57"/>
    </row>
    <row r="119" spans="2:8" x14ac:dyDescent="0.2">
      <c r="B119" s="19">
        <v>39356</v>
      </c>
      <c r="C119" s="61">
        <v>0</v>
      </c>
      <c r="D119" s="61">
        <v>0</v>
      </c>
      <c r="E119" s="63" t="s">
        <v>36</v>
      </c>
      <c r="F119" s="57"/>
    </row>
    <row r="120" spans="2:8" x14ac:dyDescent="0.2">
      <c r="B120" s="19">
        <v>39387</v>
      </c>
      <c r="C120" s="61">
        <v>43452.7</v>
      </c>
      <c r="D120" s="61">
        <v>3773020</v>
      </c>
      <c r="E120" s="63">
        <f t="shared" ref="E120:E130" si="5">+D120/C120</f>
        <v>86.830507655450646</v>
      </c>
    </row>
    <row r="121" spans="2:8" ht="13.5" thickBot="1" x14ac:dyDescent="0.25">
      <c r="B121" s="19">
        <v>39417</v>
      </c>
      <c r="C121" s="61">
        <v>25000</v>
      </c>
      <c r="D121" s="61">
        <v>2401247</v>
      </c>
      <c r="E121" s="63">
        <f t="shared" si="5"/>
        <v>96.049880000000002</v>
      </c>
    </row>
    <row r="122" spans="2:8" ht="13.5" thickBot="1" x14ac:dyDescent="0.25">
      <c r="B122" s="56" t="s">
        <v>37</v>
      </c>
      <c r="C122" s="64">
        <f>SUM(C110:C121)</f>
        <v>312622.40900000004</v>
      </c>
      <c r="D122" s="64">
        <f>SUM(D110:D121)</f>
        <v>25351992.240000002</v>
      </c>
      <c r="E122" s="66">
        <f t="shared" si="5"/>
        <v>81.094609695749611</v>
      </c>
    </row>
    <row r="123" spans="2:8" x14ac:dyDescent="0.2">
      <c r="B123" s="19">
        <v>39448</v>
      </c>
      <c r="C123" s="61">
        <v>63467.47</v>
      </c>
      <c r="D123" s="61">
        <v>6144947.8198242188</v>
      </c>
      <c r="E123" s="63">
        <f t="shared" si="5"/>
        <v>96.820431314249944</v>
      </c>
      <c r="F123" s="199" t="s">
        <v>38</v>
      </c>
      <c r="G123" s="200"/>
      <c r="H123" s="201"/>
    </row>
    <row r="124" spans="2:8" x14ac:dyDescent="0.2">
      <c r="B124" s="19">
        <v>39479</v>
      </c>
      <c r="C124" s="61">
        <v>47273.474999999999</v>
      </c>
      <c r="D124" s="61">
        <v>4994557.6508789063</v>
      </c>
      <c r="E124" s="63">
        <f t="shared" si="5"/>
        <v>105.65243301616617</v>
      </c>
      <c r="F124" s="38"/>
      <c r="G124" s="44"/>
      <c r="H124" s="40"/>
    </row>
    <row r="125" spans="2:8" x14ac:dyDescent="0.2">
      <c r="B125" s="19">
        <v>39508</v>
      </c>
      <c r="C125" s="61">
        <v>120</v>
      </c>
      <c r="D125" s="61">
        <v>16948.80078125</v>
      </c>
      <c r="E125" s="63">
        <f t="shared" si="5"/>
        <v>141.24000651041666</v>
      </c>
      <c r="F125" s="38"/>
      <c r="G125" s="44"/>
      <c r="H125" s="40"/>
    </row>
    <row r="126" spans="2:8" x14ac:dyDescent="0.2">
      <c r="B126" s="19">
        <v>39539</v>
      </c>
      <c r="C126" s="61">
        <v>80513.691999999995</v>
      </c>
      <c r="D126" s="61">
        <v>8109447.5991210938</v>
      </c>
      <c r="E126" s="63">
        <f t="shared" si="5"/>
        <v>100.72134810463162</v>
      </c>
      <c r="F126" s="38"/>
      <c r="G126" s="44"/>
      <c r="H126" s="40"/>
    </row>
    <row r="127" spans="2:8" x14ac:dyDescent="0.2">
      <c r="B127" s="19">
        <v>39569</v>
      </c>
      <c r="C127" s="61">
        <v>500</v>
      </c>
      <c r="D127" s="61">
        <v>75620</v>
      </c>
      <c r="E127" s="63">
        <f t="shared" si="5"/>
        <v>151.24</v>
      </c>
      <c r="F127" s="38"/>
      <c r="G127" s="44"/>
      <c r="H127" s="40"/>
    </row>
    <row r="128" spans="2:8" ht="13.5" thickBot="1" x14ac:dyDescent="0.25">
      <c r="B128" s="19">
        <v>39600</v>
      </c>
      <c r="C128" s="61">
        <v>10000</v>
      </c>
      <c r="D128" s="61">
        <v>1111481.125</v>
      </c>
      <c r="E128" s="63">
        <f t="shared" si="5"/>
        <v>111.1481125</v>
      </c>
      <c r="F128" s="41"/>
      <c r="G128" s="48"/>
      <c r="H128" s="43"/>
    </row>
    <row r="129" spans="2:8" x14ac:dyDescent="0.2">
      <c r="B129" s="19">
        <v>39630</v>
      </c>
      <c r="C129" s="61">
        <v>75083.305999999997</v>
      </c>
      <c r="D129" s="61">
        <v>9311256.9501953125</v>
      </c>
      <c r="E129" s="63">
        <f t="shared" si="5"/>
        <v>124.01234636891606</v>
      </c>
      <c r="F129" s="57"/>
    </row>
    <row r="130" spans="2:8" x14ac:dyDescent="0.2">
      <c r="B130" s="19">
        <v>39661</v>
      </c>
      <c r="C130" s="61">
        <v>7215.97</v>
      </c>
      <c r="D130" s="61">
        <v>802042.25</v>
      </c>
      <c r="E130" s="63">
        <f t="shared" si="5"/>
        <v>111.14822400869183</v>
      </c>
    </row>
    <row r="131" spans="2:8" x14ac:dyDescent="0.2">
      <c r="B131" s="19">
        <v>39692</v>
      </c>
      <c r="C131" s="61">
        <v>0</v>
      </c>
      <c r="D131" s="61">
        <v>0</v>
      </c>
      <c r="E131" s="63" t="s">
        <v>36</v>
      </c>
      <c r="F131" s="57"/>
    </row>
    <row r="132" spans="2:8" x14ac:dyDescent="0.2">
      <c r="B132" s="19">
        <v>39722</v>
      </c>
      <c r="C132" s="61">
        <v>0</v>
      </c>
      <c r="D132" s="61">
        <v>0</v>
      </c>
      <c r="E132" s="63" t="s">
        <v>36</v>
      </c>
      <c r="F132" s="57"/>
    </row>
    <row r="133" spans="2:8" x14ac:dyDescent="0.2">
      <c r="B133" s="19">
        <v>39753</v>
      </c>
      <c r="C133" s="61">
        <v>45002.002</v>
      </c>
      <c r="D133" s="61">
        <v>5494130.84375</v>
      </c>
      <c r="E133" s="63">
        <f>+D133/C133</f>
        <v>122.08636504104862</v>
      </c>
    </row>
    <row r="134" spans="2:8" ht="13.5" thickBot="1" x14ac:dyDescent="0.25">
      <c r="B134" s="19">
        <v>39783</v>
      </c>
      <c r="C134" s="61">
        <v>5000</v>
      </c>
      <c r="D134" s="61">
        <v>417919.40625</v>
      </c>
      <c r="E134" s="63">
        <f>+D134/C134</f>
        <v>83.583881250000005</v>
      </c>
    </row>
    <row r="135" spans="2:8" ht="13.5" thickBot="1" x14ac:dyDescent="0.25">
      <c r="B135" s="56" t="s">
        <v>121</v>
      </c>
      <c r="C135" s="64">
        <f>SUM(C123:C134)</f>
        <v>334175.91499999992</v>
      </c>
      <c r="D135" s="64">
        <f>SUM(D123:D134)</f>
        <v>36478352.445800781</v>
      </c>
      <c r="E135" s="66">
        <f>+D135/C135</f>
        <v>109.15913089009059</v>
      </c>
    </row>
    <row r="136" spans="2:8" x14ac:dyDescent="0.2">
      <c r="B136" s="19">
        <v>39814</v>
      </c>
      <c r="C136" s="61">
        <v>10000</v>
      </c>
      <c r="D136" s="61">
        <v>835838.8</v>
      </c>
      <c r="E136" s="63">
        <f t="shared" ref="E136:E144" si="6">+D136/C136</f>
        <v>83.583880000000008</v>
      </c>
      <c r="F136" s="199" t="s">
        <v>40</v>
      </c>
      <c r="G136" s="200"/>
      <c r="H136" s="201"/>
    </row>
    <row r="137" spans="2:8" x14ac:dyDescent="0.2">
      <c r="B137" s="19">
        <v>39845</v>
      </c>
      <c r="C137" s="61">
        <v>15000</v>
      </c>
      <c r="D137" s="61">
        <v>1253758</v>
      </c>
      <c r="E137" s="63">
        <f t="shared" si="6"/>
        <v>83.583866666666665</v>
      </c>
      <c r="F137" s="38"/>
      <c r="G137" s="44"/>
      <c r="H137" s="40"/>
    </row>
    <row r="138" spans="2:8" x14ac:dyDescent="0.2">
      <c r="B138" s="19">
        <v>39873</v>
      </c>
      <c r="C138" s="61">
        <v>70936.820000000007</v>
      </c>
      <c r="D138" s="61">
        <v>5454742.8099999996</v>
      </c>
      <c r="E138" s="63">
        <f t="shared" si="6"/>
        <v>76.895789943783768</v>
      </c>
      <c r="F138" s="38"/>
      <c r="G138" s="44"/>
      <c r="H138" s="40"/>
    </row>
    <row r="139" spans="2:8" x14ac:dyDescent="0.2">
      <c r="B139" s="19">
        <v>39904</v>
      </c>
      <c r="C139" s="61">
        <v>13000</v>
      </c>
      <c r="D139" s="61">
        <v>422819.8</v>
      </c>
      <c r="E139" s="63">
        <f t="shared" si="6"/>
        <v>32.5246</v>
      </c>
      <c r="F139" s="38"/>
      <c r="G139" s="44"/>
      <c r="H139" s="40"/>
    </row>
    <row r="140" spans="2:8" x14ac:dyDescent="0.2">
      <c r="B140" s="19">
        <v>39934</v>
      </c>
      <c r="C140" s="61">
        <v>29999.5</v>
      </c>
      <c r="D140" s="61">
        <v>975721.8</v>
      </c>
      <c r="E140" s="63">
        <f t="shared" si="6"/>
        <v>32.524602076701278</v>
      </c>
      <c r="F140" s="38"/>
      <c r="G140" s="44"/>
      <c r="H140" s="40"/>
    </row>
    <row r="141" spans="2:8" ht="13.5" thickBot="1" x14ac:dyDescent="0.25">
      <c r="B141" s="19">
        <v>39965</v>
      </c>
      <c r="C141" s="61">
        <v>47832.6</v>
      </c>
      <c r="D141" s="61">
        <v>2684481</v>
      </c>
      <c r="E141" s="63">
        <f t="shared" si="6"/>
        <v>56.122414420290767</v>
      </c>
      <c r="F141" s="41"/>
      <c r="G141" s="48"/>
      <c r="H141" s="43"/>
    </row>
    <row r="142" spans="2:8" x14ac:dyDescent="0.2">
      <c r="B142" s="19">
        <v>39995</v>
      </c>
      <c r="C142" s="61">
        <v>0</v>
      </c>
      <c r="D142" s="61">
        <v>0</v>
      </c>
      <c r="E142" s="63" t="s">
        <v>36</v>
      </c>
      <c r="F142" s="57"/>
    </row>
    <row r="143" spans="2:8" x14ac:dyDescent="0.2">
      <c r="B143" s="19">
        <v>40026</v>
      </c>
      <c r="C143" s="61">
        <v>122334.24</v>
      </c>
      <c r="D143" s="61">
        <v>7361611.7000000002</v>
      </c>
      <c r="E143" s="63">
        <f t="shared" si="6"/>
        <v>60.176216405153617</v>
      </c>
    </row>
    <row r="144" spans="2:8" x14ac:dyDescent="0.2">
      <c r="B144" s="19">
        <v>40057</v>
      </c>
      <c r="C144" s="61">
        <v>12525.26</v>
      </c>
      <c r="D144" s="61">
        <v>746721.58</v>
      </c>
      <c r="E144" s="63">
        <f t="shared" si="6"/>
        <v>59.617251857446469</v>
      </c>
      <c r="F144" s="57"/>
    </row>
    <row r="145" spans="2:8" x14ac:dyDescent="0.2">
      <c r="B145" s="19">
        <v>40087</v>
      </c>
      <c r="C145" s="61">
        <v>0</v>
      </c>
      <c r="D145" s="61">
        <v>0</v>
      </c>
      <c r="E145" s="63" t="s">
        <v>36</v>
      </c>
      <c r="F145" s="57"/>
    </row>
    <row r="146" spans="2:8" x14ac:dyDescent="0.2">
      <c r="B146" s="19">
        <v>40118</v>
      </c>
      <c r="C146" s="61">
        <v>43508</v>
      </c>
      <c r="D146" s="61">
        <v>3126372</v>
      </c>
      <c r="E146" s="63">
        <f>+D146/C146</f>
        <v>71.85740553461433</v>
      </c>
    </row>
    <row r="147" spans="2:8" ht="13.5" thickBot="1" x14ac:dyDescent="0.25">
      <c r="B147" s="19">
        <v>40148</v>
      </c>
      <c r="C147" s="61">
        <v>49182.8</v>
      </c>
      <c r="D147" s="61">
        <v>3809154.1</v>
      </c>
      <c r="E147" s="63">
        <f>+D147/C147</f>
        <v>77.448906934944731</v>
      </c>
    </row>
    <row r="148" spans="2:8" ht="13.5" thickBot="1" x14ac:dyDescent="0.25">
      <c r="B148" s="56" t="s">
        <v>41</v>
      </c>
      <c r="C148" s="64">
        <f>SUM(C136:C147)</f>
        <v>414319.22000000003</v>
      </c>
      <c r="D148" s="64">
        <f>SUM(D136:D147)</f>
        <v>26671221.59</v>
      </c>
      <c r="E148" s="66">
        <f>+D148/C148</f>
        <v>64.373604463727261</v>
      </c>
    </row>
    <row r="149" spans="2:8" x14ac:dyDescent="0.2">
      <c r="B149" s="19">
        <v>40179</v>
      </c>
      <c r="C149" s="61">
        <v>53031.002</v>
      </c>
      <c r="D149" s="61">
        <v>4170154.4</v>
      </c>
      <c r="E149" s="63">
        <f t="shared" ref="E149:E158" si="7">+D149/C149</f>
        <v>78.636160787608731</v>
      </c>
      <c r="F149" s="199" t="s">
        <v>42</v>
      </c>
      <c r="G149" s="200"/>
      <c r="H149" s="201"/>
    </row>
    <row r="150" spans="2:8" x14ac:dyDescent="0.2">
      <c r="B150" s="19">
        <v>40210</v>
      </c>
      <c r="C150" s="61">
        <v>45007</v>
      </c>
      <c r="D150" s="61">
        <v>3339186</v>
      </c>
      <c r="E150" s="63">
        <f t="shared" si="7"/>
        <v>74.192592263425695</v>
      </c>
      <c r="F150" s="38"/>
      <c r="G150" s="44"/>
      <c r="H150" s="40"/>
    </row>
    <row r="151" spans="2:8" x14ac:dyDescent="0.2">
      <c r="B151" s="19">
        <v>40238</v>
      </c>
      <c r="C151" s="61">
        <v>0</v>
      </c>
      <c r="D151" s="61">
        <v>0</v>
      </c>
      <c r="E151" s="174" t="s">
        <v>36</v>
      </c>
      <c r="F151" s="38"/>
      <c r="G151" s="44"/>
      <c r="H151" s="40"/>
    </row>
    <row r="152" spans="2:8" x14ac:dyDescent="0.2">
      <c r="B152" s="19">
        <v>40269</v>
      </c>
      <c r="C152" s="61">
        <v>49242</v>
      </c>
      <c r="D152" s="61">
        <v>4464391.0999999996</v>
      </c>
      <c r="E152" s="63">
        <f t="shared" si="7"/>
        <v>90.662261890256275</v>
      </c>
      <c r="F152" s="38"/>
      <c r="G152" s="44"/>
      <c r="H152" s="40"/>
    </row>
    <row r="153" spans="2:8" x14ac:dyDescent="0.2">
      <c r="B153" s="19">
        <v>40299</v>
      </c>
      <c r="C153" s="61">
        <v>0</v>
      </c>
      <c r="D153" s="61">
        <v>0</v>
      </c>
      <c r="E153" s="174" t="s">
        <v>36</v>
      </c>
      <c r="F153" s="38"/>
      <c r="G153" s="44"/>
      <c r="H153" s="40"/>
    </row>
    <row r="154" spans="2:8" ht="13.5" thickBot="1" x14ac:dyDescent="0.25">
      <c r="B154" s="19">
        <v>40330</v>
      </c>
      <c r="C154" s="61">
        <v>0</v>
      </c>
      <c r="D154" s="61">
        <v>0</v>
      </c>
      <c r="E154" s="174" t="s">
        <v>36</v>
      </c>
      <c r="F154" s="41"/>
      <c r="G154" s="48"/>
      <c r="H154" s="43"/>
    </row>
    <row r="155" spans="2:8" x14ac:dyDescent="0.2">
      <c r="B155" s="19">
        <v>40360</v>
      </c>
      <c r="C155" s="61">
        <v>44138.995999999999</v>
      </c>
      <c r="D155" s="61">
        <v>4915291.9000000004</v>
      </c>
      <c r="E155" s="63">
        <f t="shared" si="7"/>
        <v>111.35939521596731</v>
      </c>
      <c r="F155" s="57"/>
    </row>
    <row r="156" spans="2:8" x14ac:dyDescent="0.2">
      <c r="B156" s="19">
        <v>40391</v>
      </c>
      <c r="C156" s="61">
        <v>44821.279999999999</v>
      </c>
      <c r="D156" s="61">
        <v>5239937</v>
      </c>
      <c r="E156" s="63">
        <f t="shared" si="7"/>
        <v>116.90734847376068</v>
      </c>
    </row>
    <row r="157" spans="2:8" x14ac:dyDescent="0.2">
      <c r="B157" s="19">
        <v>40422</v>
      </c>
      <c r="C157" s="61">
        <v>4834.7219999999998</v>
      </c>
      <c r="D157" s="61">
        <v>565214.6</v>
      </c>
      <c r="E157" s="63">
        <f t="shared" si="7"/>
        <v>116.90736302935308</v>
      </c>
      <c r="F157" s="57"/>
    </row>
    <row r="158" spans="2:8" x14ac:dyDescent="0.2">
      <c r="B158" s="19">
        <v>40452</v>
      </c>
      <c r="C158" s="61">
        <v>47600</v>
      </c>
      <c r="D158" s="61">
        <v>6190840.5999999996</v>
      </c>
      <c r="E158" s="63">
        <f t="shared" si="7"/>
        <v>130.05967647058822</v>
      </c>
      <c r="F158" s="57"/>
    </row>
    <row r="159" spans="2:8" x14ac:dyDescent="0.2">
      <c r="B159" s="19">
        <v>40483</v>
      </c>
      <c r="C159" s="61">
        <v>0</v>
      </c>
      <c r="D159" s="61">
        <v>0</v>
      </c>
      <c r="E159" s="174" t="s">
        <v>36</v>
      </c>
    </row>
    <row r="160" spans="2:8" ht="13.5" thickBot="1" x14ac:dyDescent="0.25">
      <c r="B160" s="19">
        <v>40513</v>
      </c>
      <c r="C160" s="61">
        <v>0</v>
      </c>
      <c r="D160" s="61">
        <v>0</v>
      </c>
      <c r="E160" s="174" t="s">
        <v>36</v>
      </c>
    </row>
    <row r="161" spans="2:8" ht="13.5" thickBot="1" x14ac:dyDescent="0.25">
      <c r="B161" s="56" t="s">
        <v>43</v>
      </c>
      <c r="C161" s="64">
        <f>SUM(C149:C160)</f>
        <v>288675</v>
      </c>
      <c r="D161" s="64">
        <f>SUM(D149:D160)</f>
        <v>28885015.600000001</v>
      </c>
      <c r="E161" s="66">
        <f>+D161/C161</f>
        <v>100.06067584654024</v>
      </c>
    </row>
    <row r="162" spans="2:8" x14ac:dyDescent="0.2">
      <c r="B162" s="19">
        <v>40544</v>
      </c>
      <c r="C162" s="61">
        <v>0</v>
      </c>
      <c r="D162" s="61">
        <v>0</v>
      </c>
      <c r="E162" s="174" t="s">
        <v>36</v>
      </c>
      <c r="F162" s="199" t="s">
        <v>44</v>
      </c>
      <c r="G162" s="200"/>
      <c r="H162" s="201"/>
    </row>
    <row r="163" spans="2:8" x14ac:dyDescent="0.2">
      <c r="B163" s="19">
        <v>40575</v>
      </c>
      <c r="C163" s="61">
        <v>41414.080999999998</v>
      </c>
      <c r="D163" s="61">
        <v>5869221.6799999997</v>
      </c>
      <c r="E163" s="174">
        <f t="shared" ref="E163:E172" si="8">+D163/C163</f>
        <v>141.72043754876512</v>
      </c>
      <c r="F163" s="38"/>
      <c r="G163" s="44"/>
      <c r="H163" s="40"/>
    </row>
    <row r="164" spans="2:8" x14ac:dyDescent="0.2">
      <c r="B164" s="19">
        <v>40603</v>
      </c>
      <c r="C164" s="61">
        <v>4889.9189999999999</v>
      </c>
      <c r="D164" s="61">
        <v>692753.16999999993</v>
      </c>
      <c r="E164" s="174">
        <f t="shared" si="8"/>
        <v>141.66966160380161</v>
      </c>
      <c r="F164" s="38"/>
      <c r="G164" s="44"/>
      <c r="H164" s="40"/>
    </row>
    <row r="165" spans="2:8" x14ac:dyDescent="0.2">
      <c r="B165" s="19">
        <v>40634</v>
      </c>
      <c r="C165" s="61">
        <v>28</v>
      </c>
      <c r="D165" s="61">
        <v>8183</v>
      </c>
      <c r="E165" s="174">
        <f t="shared" si="8"/>
        <v>292.25</v>
      </c>
      <c r="F165" s="38"/>
      <c r="G165" s="44"/>
      <c r="H165" s="40"/>
    </row>
    <row r="166" spans="2:8" x14ac:dyDescent="0.2">
      <c r="B166" s="19">
        <v>40664</v>
      </c>
      <c r="C166" s="61">
        <v>0</v>
      </c>
      <c r="D166" s="61">
        <v>0</v>
      </c>
      <c r="E166" s="174" t="s">
        <v>36</v>
      </c>
      <c r="F166" s="38"/>
      <c r="G166" s="44"/>
      <c r="H166" s="40"/>
    </row>
    <row r="167" spans="2:8" ht="13.5" thickBot="1" x14ac:dyDescent="0.25">
      <c r="B167" s="19">
        <v>40695</v>
      </c>
      <c r="C167" s="61">
        <v>45203</v>
      </c>
      <c r="D167" s="61">
        <v>6099634.5200000005</v>
      </c>
      <c r="E167" s="174">
        <f t="shared" si="8"/>
        <v>134.93871026259319</v>
      </c>
      <c r="F167" s="41"/>
      <c r="G167" s="48"/>
      <c r="H167" s="43"/>
    </row>
    <row r="168" spans="2:8" x14ac:dyDescent="0.2">
      <c r="B168" s="19">
        <v>40725</v>
      </c>
      <c r="C168" s="61">
        <v>43258.16876</v>
      </c>
      <c r="D168" s="61">
        <v>6092764.5199999996</v>
      </c>
      <c r="E168" s="63">
        <f t="shared" si="8"/>
        <v>140.84656597007552</v>
      </c>
      <c r="F168" s="57"/>
    </row>
    <row r="169" spans="2:8" x14ac:dyDescent="0.2">
      <c r="B169" s="19">
        <v>40756</v>
      </c>
      <c r="C169" s="61">
        <v>47297.878240000005</v>
      </c>
      <c r="D169" s="61">
        <v>5456953.8900000006</v>
      </c>
      <c r="E169" s="63">
        <f t="shared" si="8"/>
        <v>115.37417941477622</v>
      </c>
    </row>
    <row r="170" spans="2:8" x14ac:dyDescent="0.2">
      <c r="B170" s="19">
        <v>40787</v>
      </c>
      <c r="C170" s="61">
        <v>3964.953</v>
      </c>
      <c r="D170" s="61">
        <v>446680.21</v>
      </c>
      <c r="E170" s="63">
        <f t="shared" si="8"/>
        <v>112.65712607438222</v>
      </c>
      <c r="F170" s="57"/>
    </row>
    <row r="171" spans="2:8" x14ac:dyDescent="0.2">
      <c r="B171" s="19">
        <v>40817</v>
      </c>
      <c r="C171" s="61">
        <v>66843.634999999995</v>
      </c>
      <c r="D171" s="61">
        <v>7291062.25</v>
      </c>
      <c r="E171" s="63">
        <f t="shared" si="8"/>
        <v>109.07638775180315</v>
      </c>
      <c r="F171" s="57"/>
    </row>
    <row r="172" spans="2:8" x14ac:dyDescent="0.2">
      <c r="B172" s="19">
        <v>40848</v>
      </c>
      <c r="C172" s="61">
        <v>4426.3649999999998</v>
      </c>
      <c r="D172" s="61">
        <v>458766.24</v>
      </c>
      <c r="E172" s="63">
        <f t="shared" si="8"/>
        <v>103.64401489709954</v>
      </c>
    </row>
    <row r="173" spans="2:8" ht="13.5" thickBot="1" x14ac:dyDescent="0.25">
      <c r="B173" s="19">
        <v>40878</v>
      </c>
      <c r="C173" s="61">
        <v>0</v>
      </c>
      <c r="D173" s="61">
        <v>0</v>
      </c>
      <c r="E173" s="174" t="s">
        <v>36</v>
      </c>
    </row>
    <row r="174" spans="2:8" ht="13.5" thickBot="1" x14ac:dyDescent="0.25">
      <c r="B174" s="56" t="s">
        <v>45</v>
      </c>
      <c r="C174" s="64">
        <f>SUM(C162:C173)</f>
        <v>257326</v>
      </c>
      <c r="D174" s="64">
        <f>SUM(D162:D173)</f>
        <v>32416019.48</v>
      </c>
      <c r="E174" s="66">
        <f>+D174/C174</f>
        <v>125.97257750868548</v>
      </c>
    </row>
    <row r="175" spans="2:8" x14ac:dyDescent="0.2">
      <c r="B175" s="19">
        <v>40909</v>
      </c>
      <c r="C175" s="61">
        <v>0</v>
      </c>
      <c r="D175" s="61">
        <v>0</v>
      </c>
      <c r="E175" s="174" t="s">
        <v>36</v>
      </c>
      <c r="F175" s="199" t="s">
        <v>46</v>
      </c>
      <c r="G175" s="200"/>
      <c r="H175" s="201"/>
    </row>
    <row r="176" spans="2:8" x14ac:dyDescent="0.2">
      <c r="B176" s="19">
        <v>40940</v>
      </c>
      <c r="C176" s="61">
        <v>47300</v>
      </c>
      <c r="D176" s="61">
        <v>3532201.27</v>
      </c>
      <c r="E176" s="174">
        <f>+D176/C176</f>
        <v>74.676559619450316</v>
      </c>
      <c r="F176" s="38"/>
      <c r="G176" s="44"/>
      <c r="H176" s="40"/>
    </row>
    <row r="177" spans="2:8" x14ac:dyDescent="0.2">
      <c r="B177" s="19">
        <v>40969</v>
      </c>
      <c r="C177" s="61">
        <v>0</v>
      </c>
      <c r="D177" s="61">
        <v>0</v>
      </c>
      <c r="E177" s="174" t="s">
        <v>36</v>
      </c>
      <c r="F177" s="38"/>
      <c r="G177" s="44"/>
      <c r="H177" s="40"/>
    </row>
    <row r="178" spans="2:8" x14ac:dyDescent="0.2">
      <c r="B178" s="19">
        <v>41000</v>
      </c>
      <c r="C178" s="61">
        <v>44304.947999999997</v>
      </c>
      <c r="D178" s="61">
        <v>4138127.37</v>
      </c>
      <c r="E178" s="174">
        <f t="shared" ref="E178:E185" si="9">+D178/C178</f>
        <v>93.401020806976248</v>
      </c>
      <c r="F178" s="38"/>
      <c r="G178" s="44"/>
      <c r="H178" s="40"/>
    </row>
    <row r="179" spans="2:8" x14ac:dyDescent="0.2">
      <c r="B179" s="19">
        <v>41030</v>
      </c>
      <c r="C179" s="61">
        <v>4250.0519999999997</v>
      </c>
      <c r="D179" s="61">
        <v>396959.19</v>
      </c>
      <c r="E179" s="174">
        <f t="shared" si="9"/>
        <v>93.401019563995931</v>
      </c>
      <c r="F179" s="38"/>
      <c r="G179" s="44"/>
      <c r="H179" s="40"/>
    </row>
    <row r="180" spans="2:8" ht="13.5" thickBot="1" x14ac:dyDescent="0.25">
      <c r="B180" s="19">
        <v>41061</v>
      </c>
      <c r="C180" s="61">
        <v>0</v>
      </c>
      <c r="D180" s="61">
        <v>0</v>
      </c>
      <c r="E180" s="174" t="s">
        <v>36</v>
      </c>
      <c r="F180" s="41"/>
      <c r="G180" s="48"/>
      <c r="H180" s="43"/>
    </row>
    <row r="181" spans="2:8" x14ac:dyDescent="0.2">
      <c r="B181" s="19">
        <v>41091</v>
      </c>
      <c r="C181" s="61">
        <v>88272.260999999999</v>
      </c>
      <c r="D181" s="61">
        <v>8092804.75</v>
      </c>
      <c r="E181" s="63" t="s">
        <v>36</v>
      </c>
      <c r="F181" s="57"/>
    </row>
    <row r="182" spans="2:8" x14ac:dyDescent="0.2">
      <c r="B182" s="19">
        <v>41122</v>
      </c>
      <c r="C182" s="61">
        <v>53264.535000000003</v>
      </c>
      <c r="D182" s="61">
        <v>4547920.3499999996</v>
      </c>
      <c r="E182" s="63">
        <f t="shared" si="9"/>
        <v>85.383648801214534</v>
      </c>
    </row>
    <row r="183" spans="2:8" x14ac:dyDescent="0.2">
      <c r="B183" s="19">
        <v>41153</v>
      </c>
      <c r="C183" s="61">
        <v>0</v>
      </c>
      <c r="D183" s="61">
        <v>0</v>
      </c>
      <c r="E183" s="63" t="s">
        <v>36</v>
      </c>
      <c r="F183" s="57"/>
    </row>
    <row r="184" spans="2:8" x14ac:dyDescent="0.2">
      <c r="B184" s="19">
        <v>41183</v>
      </c>
      <c r="C184" s="61">
        <v>48115.574999999997</v>
      </c>
      <c r="D184" s="61">
        <v>4260014.21</v>
      </c>
      <c r="E184" s="63">
        <f t="shared" si="9"/>
        <v>88.537115268808492</v>
      </c>
      <c r="F184" s="57"/>
    </row>
    <row r="185" spans="2:8" x14ac:dyDescent="0.2">
      <c r="B185" s="19">
        <v>41214</v>
      </c>
      <c r="C185" s="61">
        <v>1751.212</v>
      </c>
      <c r="D185" s="61">
        <v>166944.01999999999</v>
      </c>
      <c r="E185" s="174">
        <f t="shared" si="9"/>
        <v>95.330559635269736</v>
      </c>
    </row>
    <row r="186" spans="2:8" ht="13.5" thickBot="1" x14ac:dyDescent="0.25">
      <c r="B186" s="19">
        <v>41244</v>
      </c>
      <c r="C186" s="61">
        <v>0</v>
      </c>
      <c r="D186" s="61">
        <v>0</v>
      </c>
      <c r="E186" s="63" t="s">
        <v>36</v>
      </c>
    </row>
    <row r="187" spans="2:8" ht="13.5" thickBot="1" x14ac:dyDescent="0.25">
      <c r="B187" s="56" t="s">
        <v>47</v>
      </c>
      <c r="C187" s="64">
        <f>SUM(C175:C186)</f>
        <v>287258.58299999998</v>
      </c>
      <c r="D187" s="64">
        <f>SUM(D175:D186)</f>
        <v>25134971.16</v>
      </c>
      <c r="E187" s="66">
        <f>+D187/C187</f>
        <v>87.499460929945485</v>
      </c>
    </row>
    <row r="188" spans="2:8" x14ac:dyDescent="0.2">
      <c r="B188" s="19">
        <v>41275</v>
      </c>
      <c r="C188" s="61">
        <v>46792.80502</v>
      </c>
      <c r="D188" s="61">
        <v>3644203.28</v>
      </c>
      <c r="E188" s="174">
        <f>+D188/C188</f>
        <v>77.879564570715701</v>
      </c>
      <c r="F188" s="199" t="s">
        <v>48</v>
      </c>
      <c r="G188" s="200"/>
      <c r="H188" s="201"/>
    </row>
    <row r="189" spans="2:8" x14ac:dyDescent="0.2">
      <c r="B189" s="19">
        <v>41306</v>
      </c>
      <c r="C189" s="61">
        <v>2171.7550000000001</v>
      </c>
      <c r="D189" s="61">
        <v>190723.25999999998</v>
      </c>
      <c r="E189" s="174">
        <f t="shared" ref="E189:E198" si="10">+D189/C189</f>
        <v>87.819878393281002</v>
      </c>
      <c r="F189" s="38"/>
      <c r="G189" s="44"/>
      <c r="H189" s="40"/>
    </row>
    <row r="190" spans="2:8" x14ac:dyDescent="0.2">
      <c r="B190" s="19">
        <v>41334</v>
      </c>
      <c r="C190" s="61">
        <v>0</v>
      </c>
      <c r="D190" s="61">
        <v>0</v>
      </c>
      <c r="E190" s="174">
        <v>0</v>
      </c>
      <c r="F190" s="38"/>
      <c r="G190" s="44"/>
      <c r="H190" s="40"/>
    </row>
    <row r="191" spans="2:8" x14ac:dyDescent="0.2">
      <c r="B191" s="19">
        <v>41365</v>
      </c>
      <c r="C191" s="61">
        <v>55683.661</v>
      </c>
      <c r="D191" s="61">
        <v>4758632</v>
      </c>
      <c r="E191" s="174">
        <f t="shared" si="10"/>
        <v>85.458317835819017</v>
      </c>
      <c r="F191" s="38"/>
      <c r="G191" s="44"/>
      <c r="H191" s="40"/>
    </row>
    <row r="192" spans="2:8" x14ac:dyDescent="0.2">
      <c r="B192" s="19">
        <v>41395</v>
      </c>
      <c r="C192" s="61">
        <v>48972.423499999997</v>
      </c>
      <c r="D192" s="61">
        <v>4283849.88</v>
      </c>
      <c r="E192" s="174">
        <f t="shared" si="10"/>
        <v>87.474737287608406</v>
      </c>
      <c r="F192" s="38"/>
      <c r="G192" s="44"/>
      <c r="H192" s="40"/>
    </row>
    <row r="193" spans="2:8" ht="13.5" thickBot="1" x14ac:dyDescent="0.25">
      <c r="B193" s="19">
        <v>41426</v>
      </c>
      <c r="C193" s="61">
        <v>4200.9155000000001</v>
      </c>
      <c r="D193" s="61">
        <v>367957.09</v>
      </c>
      <c r="E193" s="174">
        <f t="shared" si="10"/>
        <v>87.589738474863395</v>
      </c>
      <c r="F193" s="41"/>
      <c r="G193" s="48"/>
      <c r="H193" s="43"/>
    </row>
    <row r="194" spans="2:8" x14ac:dyDescent="0.2">
      <c r="B194" s="19">
        <v>41456</v>
      </c>
      <c r="C194" s="61">
        <v>0</v>
      </c>
      <c r="D194" s="61">
        <v>0</v>
      </c>
      <c r="E194" s="63">
        <v>0</v>
      </c>
      <c r="F194" s="57"/>
    </row>
    <row r="195" spans="2:8" x14ac:dyDescent="0.2">
      <c r="B195" s="19">
        <v>41487</v>
      </c>
      <c r="C195" s="61">
        <v>46845.298000000003</v>
      </c>
      <c r="D195" s="61">
        <v>3746992.29</v>
      </c>
      <c r="E195" s="174">
        <f t="shared" si="10"/>
        <v>79.986518390810531</v>
      </c>
    </row>
    <row r="196" spans="2:8" x14ac:dyDescent="0.2">
      <c r="B196" s="19">
        <v>41518</v>
      </c>
      <c r="C196" s="61">
        <v>1590.702</v>
      </c>
      <c r="D196" s="61">
        <v>127234.7</v>
      </c>
      <c r="E196" s="174">
        <f t="shared" si="10"/>
        <v>79.986509101013255</v>
      </c>
      <c r="F196" s="57"/>
    </row>
    <row r="197" spans="2:8" x14ac:dyDescent="0.2">
      <c r="B197" s="19">
        <v>41548</v>
      </c>
      <c r="C197" s="61">
        <v>0</v>
      </c>
      <c r="D197" s="61">
        <v>0</v>
      </c>
      <c r="E197" s="174">
        <v>0</v>
      </c>
      <c r="F197" s="57"/>
    </row>
    <row r="198" spans="2:8" x14ac:dyDescent="0.2">
      <c r="B198" s="19">
        <v>41579</v>
      </c>
      <c r="C198" s="61">
        <v>48492</v>
      </c>
      <c r="D198" s="61">
        <v>3809809.8200000003</v>
      </c>
      <c r="E198" s="174">
        <f t="shared" si="10"/>
        <v>78.565739090984081</v>
      </c>
    </row>
    <row r="199" spans="2:8" ht="13.5" thickBot="1" x14ac:dyDescent="0.25">
      <c r="B199" s="19">
        <v>41609</v>
      </c>
      <c r="C199" s="61">
        <v>0</v>
      </c>
      <c r="D199" s="61">
        <v>0</v>
      </c>
      <c r="E199" s="63">
        <v>0</v>
      </c>
    </row>
    <row r="200" spans="2:8" ht="13.5" thickBot="1" x14ac:dyDescent="0.25">
      <c r="B200" s="56" t="s">
        <v>49</v>
      </c>
      <c r="C200" s="64">
        <f>SUM(C188:C199)</f>
        <v>254749.56002</v>
      </c>
      <c r="D200" s="64">
        <f>SUM(D188:D199)</f>
        <v>20929402.319999997</v>
      </c>
      <c r="E200" s="66">
        <f>+D200/C200</f>
        <v>82.156775141660148</v>
      </c>
    </row>
    <row r="201" spans="2:8" x14ac:dyDescent="0.2">
      <c r="B201" s="19">
        <v>41640</v>
      </c>
      <c r="C201" s="61" t="s">
        <v>160</v>
      </c>
      <c r="D201" s="61" t="s">
        <v>161</v>
      </c>
      <c r="E201" s="174">
        <v>0</v>
      </c>
      <c r="F201" s="199" t="s">
        <v>53</v>
      </c>
      <c r="G201" s="200"/>
      <c r="H201" s="201"/>
    </row>
    <row r="202" spans="2:8" x14ac:dyDescent="0.2">
      <c r="B202" s="19">
        <v>41671</v>
      </c>
      <c r="C202" s="61">
        <v>59584</v>
      </c>
      <c r="D202" s="61">
        <v>4749317</v>
      </c>
      <c r="E202" s="174">
        <f>+D202/C202</f>
        <v>79.707924946294312</v>
      </c>
      <c r="F202" s="38"/>
      <c r="G202" s="44"/>
      <c r="H202" s="40"/>
    </row>
    <row r="203" spans="2:8" x14ac:dyDescent="0.2">
      <c r="B203" s="19">
        <v>41699</v>
      </c>
      <c r="C203" s="61" t="s">
        <v>160</v>
      </c>
      <c r="D203" s="61" t="s">
        <v>161</v>
      </c>
      <c r="E203" s="174">
        <v>0</v>
      </c>
      <c r="F203" s="38"/>
      <c r="G203" s="44"/>
      <c r="H203" s="40"/>
    </row>
    <row r="204" spans="2:8" x14ac:dyDescent="0.2">
      <c r="B204" s="19">
        <v>41730</v>
      </c>
      <c r="C204" s="61">
        <v>57026</v>
      </c>
      <c r="D204" s="61">
        <v>4804909</v>
      </c>
      <c r="E204" s="174">
        <f>+D204/C204</f>
        <v>84.258215550801395</v>
      </c>
      <c r="F204" s="38"/>
      <c r="G204" s="44"/>
      <c r="H204" s="40"/>
    </row>
    <row r="205" spans="2:8" x14ac:dyDescent="0.2">
      <c r="B205" s="19">
        <v>41760</v>
      </c>
      <c r="C205" s="61">
        <v>2769</v>
      </c>
      <c r="D205" s="61">
        <v>233271</v>
      </c>
      <c r="E205" s="174">
        <f>+D205/C205</f>
        <v>84.243770314192844</v>
      </c>
      <c r="F205" s="38"/>
      <c r="G205" s="44"/>
      <c r="H205" s="40"/>
    </row>
    <row r="206" spans="2:8" ht="13.5" thickBot="1" x14ac:dyDescent="0.25">
      <c r="B206" s="19">
        <v>41791</v>
      </c>
      <c r="C206" s="61" t="s">
        <v>160</v>
      </c>
      <c r="D206" s="61" t="s">
        <v>161</v>
      </c>
      <c r="E206" s="174">
        <v>0</v>
      </c>
      <c r="F206" s="41"/>
      <c r="G206" s="48"/>
      <c r="H206" s="43"/>
    </row>
    <row r="207" spans="2:8" x14ac:dyDescent="0.2">
      <c r="B207" s="19">
        <v>41821</v>
      </c>
      <c r="C207" s="61" t="s">
        <v>160</v>
      </c>
      <c r="D207" s="61" t="s">
        <v>161</v>
      </c>
      <c r="E207" s="174">
        <v>0</v>
      </c>
    </row>
    <row r="208" spans="2:8" x14ac:dyDescent="0.2">
      <c r="B208" s="19">
        <v>41852</v>
      </c>
      <c r="C208" s="61">
        <v>50873</v>
      </c>
      <c r="D208" s="61">
        <v>4311238</v>
      </c>
      <c r="E208" s="174">
        <f>+D208/C208</f>
        <v>84.745110372889357</v>
      </c>
    </row>
    <row r="209" spans="2:8" x14ac:dyDescent="0.2">
      <c r="B209" s="19">
        <v>41883</v>
      </c>
      <c r="C209" s="61" t="s">
        <v>160</v>
      </c>
      <c r="D209" s="61" t="s">
        <v>161</v>
      </c>
      <c r="E209" s="174">
        <v>0</v>
      </c>
    </row>
    <row r="210" spans="2:8" x14ac:dyDescent="0.2">
      <c r="B210" s="19">
        <v>41913</v>
      </c>
      <c r="C210" s="61" t="s">
        <v>160</v>
      </c>
      <c r="D210" s="61" t="s">
        <v>161</v>
      </c>
      <c r="E210" s="174">
        <v>0</v>
      </c>
    </row>
    <row r="211" spans="2:8" x14ac:dyDescent="0.2">
      <c r="B211" s="19">
        <v>41944</v>
      </c>
      <c r="C211" s="61" t="s">
        <v>160</v>
      </c>
      <c r="D211" s="61" t="s">
        <v>161</v>
      </c>
      <c r="E211" s="174">
        <v>0</v>
      </c>
    </row>
    <row r="212" spans="2:8" ht="13.5" thickBot="1" x14ac:dyDescent="0.25">
      <c r="B212" s="19">
        <v>41974</v>
      </c>
      <c r="C212" s="61">
        <v>47015</v>
      </c>
      <c r="D212" s="61">
        <v>3765429.6100000003</v>
      </c>
      <c r="E212" s="174">
        <f>+D212/C212</f>
        <v>80.089962990534943</v>
      </c>
    </row>
    <row r="213" spans="2:8" ht="13.5" thickBot="1" x14ac:dyDescent="0.25">
      <c r="B213" s="56" t="s">
        <v>54</v>
      </c>
      <c r="C213" s="64">
        <f>SUM(C201:C212)</f>
        <v>217267</v>
      </c>
      <c r="D213" s="64">
        <f>SUM(D201:D212)</f>
        <v>17864164.609999999</v>
      </c>
      <c r="E213" s="66">
        <f>+D213/C213</f>
        <v>82.222171843860323</v>
      </c>
    </row>
    <row r="214" spans="2:8" ht="15" x14ac:dyDescent="0.25">
      <c r="B214" s="19">
        <v>42005</v>
      </c>
      <c r="C214" s="180">
        <v>0</v>
      </c>
      <c r="D214" s="180">
        <v>0</v>
      </c>
      <c r="E214" s="174">
        <f>IFERROR(+D214/C214,0)</f>
        <v>0</v>
      </c>
      <c r="F214" s="199" t="s">
        <v>55</v>
      </c>
      <c r="G214" s="200"/>
      <c r="H214" s="201"/>
    </row>
    <row r="215" spans="2:8" ht="15" x14ac:dyDescent="0.25">
      <c r="B215" s="19">
        <v>42036</v>
      </c>
      <c r="C215" s="180">
        <v>0</v>
      </c>
      <c r="D215" s="180">
        <v>0</v>
      </c>
      <c r="E215" s="174">
        <f t="shared" ref="E215:E277" si="11">IFERROR(+D215/C215,0)</f>
        <v>0</v>
      </c>
      <c r="F215" s="38"/>
      <c r="G215" s="44"/>
      <c r="H215" s="40"/>
    </row>
    <row r="216" spans="2:8" ht="15" x14ac:dyDescent="0.25">
      <c r="B216" s="19">
        <v>42064</v>
      </c>
      <c r="C216" s="180">
        <v>308</v>
      </c>
      <c r="D216" s="180">
        <v>62005.61</v>
      </c>
      <c r="E216" s="174">
        <f t="shared" si="11"/>
        <v>201.3169155844156</v>
      </c>
      <c r="F216" s="38"/>
      <c r="G216" s="44"/>
      <c r="H216" s="40"/>
    </row>
    <row r="217" spans="2:8" ht="15" x14ac:dyDescent="0.25">
      <c r="B217" s="19">
        <v>42095</v>
      </c>
      <c r="C217" s="180">
        <v>49551</v>
      </c>
      <c r="D217" s="180">
        <v>3690386.55</v>
      </c>
      <c r="E217" s="174">
        <f t="shared" si="11"/>
        <v>74.476530241569293</v>
      </c>
      <c r="F217" s="38"/>
      <c r="G217" s="44"/>
      <c r="H217" s="40"/>
    </row>
    <row r="218" spans="2:8" ht="15" x14ac:dyDescent="0.25">
      <c r="B218" s="19">
        <v>42125</v>
      </c>
      <c r="C218" s="180">
        <v>196</v>
      </c>
      <c r="D218" s="180">
        <v>29290</v>
      </c>
      <c r="E218" s="174">
        <f t="shared" si="11"/>
        <v>149.4387755102041</v>
      </c>
      <c r="F218" s="38"/>
      <c r="G218" s="44"/>
      <c r="H218" s="40"/>
    </row>
    <row r="219" spans="2:8" ht="15.75" thickBot="1" x14ac:dyDescent="0.3">
      <c r="B219" s="19">
        <v>42156</v>
      </c>
      <c r="C219" s="180">
        <v>140</v>
      </c>
      <c r="D219" s="180">
        <v>20821.59</v>
      </c>
      <c r="E219" s="174">
        <f t="shared" si="11"/>
        <v>148.72564285714284</v>
      </c>
      <c r="F219" s="41"/>
      <c r="G219" s="48"/>
      <c r="H219" s="43"/>
    </row>
    <row r="220" spans="2:8" ht="15" x14ac:dyDescent="0.25">
      <c r="B220" s="19">
        <v>42186</v>
      </c>
      <c r="C220" s="180">
        <v>196</v>
      </c>
      <c r="D220" s="180">
        <v>29309</v>
      </c>
      <c r="E220" s="174">
        <f t="shared" si="11"/>
        <v>149.53571428571428</v>
      </c>
    </row>
    <row r="221" spans="2:8" ht="15" x14ac:dyDescent="0.25">
      <c r="B221" s="19">
        <v>42217</v>
      </c>
      <c r="C221" s="180">
        <v>84</v>
      </c>
      <c r="D221" s="180">
        <v>12551</v>
      </c>
      <c r="E221" s="174">
        <f t="shared" si="11"/>
        <v>149.41666666666666</v>
      </c>
    </row>
    <row r="222" spans="2:8" ht="15" x14ac:dyDescent="0.25">
      <c r="B222" s="19">
        <v>42248</v>
      </c>
      <c r="C222" s="180">
        <v>0</v>
      </c>
      <c r="D222" s="180">
        <v>0</v>
      </c>
      <c r="E222" s="174">
        <f t="shared" si="11"/>
        <v>0</v>
      </c>
    </row>
    <row r="223" spans="2:8" ht="15" x14ac:dyDescent="0.25">
      <c r="B223" s="19">
        <v>42278</v>
      </c>
      <c r="C223" s="180">
        <v>0</v>
      </c>
      <c r="D223" s="180">
        <v>0</v>
      </c>
      <c r="E223" s="174">
        <f t="shared" si="11"/>
        <v>0</v>
      </c>
    </row>
    <row r="224" spans="2:8" ht="15" x14ac:dyDescent="0.25">
      <c r="B224" s="19">
        <v>42309</v>
      </c>
      <c r="C224" s="180">
        <v>0</v>
      </c>
      <c r="D224" s="180">
        <v>0</v>
      </c>
      <c r="E224" s="174">
        <f t="shared" si="11"/>
        <v>0</v>
      </c>
    </row>
    <row r="225" spans="2:8" ht="15.75" thickBot="1" x14ac:dyDescent="0.3">
      <c r="B225" s="19">
        <v>42339</v>
      </c>
      <c r="C225" s="180">
        <v>0</v>
      </c>
      <c r="D225" s="180">
        <v>0</v>
      </c>
      <c r="E225" s="174">
        <f t="shared" si="11"/>
        <v>0</v>
      </c>
    </row>
    <row r="226" spans="2:8" ht="13.5" thickBot="1" x14ac:dyDescent="0.25">
      <c r="B226" s="56" t="s">
        <v>56</v>
      </c>
      <c r="C226" s="64">
        <f>SUM(C214:C225)</f>
        <v>50475</v>
      </c>
      <c r="D226" s="64">
        <f>SUM(D214:D225)</f>
        <v>3844363.7499999995</v>
      </c>
      <c r="E226" s="66">
        <f>+D226/C226</f>
        <v>76.163719663199601</v>
      </c>
    </row>
    <row r="227" spans="2:8" ht="15" x14ac:dyDescent="0.25">
      <c r="B227" s="19">
        <v>42370</v>
      </c>
      <c r="C227" s="180">
        <v>45228.082999999999</v>
      </c>
      <c r="D227" s="180">
        <v>1828123.42</v>
      </c>
      <c r="E227" s="174">
        <f t="shared" si="11"/>
        <v>40.420095187319788</v>
      </c>
      <c r="F227" s="199" t="s">
        <v>76</v>
      </c>
      <c r="G227" s="200"/>
      <c r="H227" s="201"/>
    </row>
    <row r="228" spans="2:8" x14ac:dyDescent="0.2">
      <c r="B228" s="19">
        <v>42401</v>
      </c>
      <c r="C228" s="61">
        <v>4930.9170000000004</v>
      </c>
      <c r="D228" s="61">
        <v>270847.45999999996</v>
      </c>
      <c r="E228" s="174">
        <f t="shared" si="11"/>
        <v>54.928415951840186</v>
      </c>
      <c r="F228" s="38"/>
      <c r="G228" s="44"/>
      <c r="H228" s="40"/>
    </row>
    <row r="229" spans="2:8" x14ac:dyDescent="0.2">
      <c r="B229" s="19">
        <v>42430</v>
      </c>
      <c r="C229" s="61">
        <v>8557.6200000000008</v>
      </c>
      <c r="D229" s="61">
        <v>522516.67</v>
      </c>
      <c r="E229" s="174">
        <f t="shared" si="11"/>
        <v>61.058643641573234</v>
      </c>
      <c r="F229" s="38"/>
      <c r="G229" s="44"/>
      <c r="H229" s="40"/>
    </row>
    <row r="230" spans="2:8" x14ac:dyDescent="0.2">
      <c r="B230" s="19">
        <v>42461</v>
      </c>
      <c r="C230" s="61">
        <v>56</v>
      </c>
      <c r="D230" s="61">
        <v>13401.36</v>
      </c>
      <c r="E230" s="174">
        <f t="shared" si="11"/>
        <v>239.31</v>
      </c>
      <c r="F230" s="38"/>
      <c r="G230" s="44"/>
      <c r="H230" s="40"/>
    </row>
    <row r="231" spans="2:8" x14ac:dyDescent="0.2">
      <c r="B231" s="19">
        <v>42491</v>
      </c>
      <c r="C231" s="61">
        <v>8640.3799999999992</v>
      </c>
      <c r="D231" s="61">
        <v>530905.29</v>
      </c>
      <c r="E231" s="174">
        <f t="shared" si="11"/>
        <v>61.444669100201622</v>
      </c>
      <c r="F231" s="38"/>
      <c r="G231" s="44"/>
      <c r="H231" s="40"/>
    </row>
    <row r="232" spans="2:8" ht="13.5" thickBot="1" x14ac:dyDescent="0.25">
      <c r="B232" s="19">
        <v>42522</v>
      </c>
      <c r="C232" s="61">
        <v>405</v>
      </c>
      <c r="D232" s="61">
        <v>66622.06</v>
      </c>
      <c r="E232" s="174">
        <f t="shared" si="11"/>
        <v>164.49891358024692</v>
      </c>
      <c r="F232" s="41"/>
      <c r="G232" s="48"/>
      <c r="H232" s="43"/>
    </row>
    <row r="233" spans="2:8" x14ac:dyDescent="0.2">
      <c r="B233" s="19">
        <v>42552</v>
      </c>
      <c r="C233" s="61">
        <v>51314</v>
      </c>
      <c r="D233" s="61">
        <v>2483553.1499999994</v>
      </c>
      <c r="E233" s="174">
        <f t="shared" si="11"/>
        <v>48.399133764664604</v>
      </c>
    </row>
    <row r="234" spans="2:8" x14ac:dyDescent="0.2">
      <c r="B234" s="19">
        <v>42583</v>
      </c>
      <c r="C234" s="61">
        <v>0</v>
      </c>
      <c r="D234" s="61">
        <v>0</v>
      </c>
      <c r="E234" s="174">
        <f t="shared" si="11"/>
        <v>0</v>
      </c>
    </row>
    <row r="235" spans="2:8" x14ac:dyDescent="0.2">
      <c r="B235" s="19">
        <v>42614</v>
      </c>
      <c r="C235" s="61">
        <v>270</v>
      </c>
      <c r="D235" s="61">
        <v>38900.270000000004</v>
      </c>
      <c r="E235" s="174">
        <f t="shared" si="11"/>
        <v>144.07507407407408</v>
      </c>
    </row>
    <row r="236" spans="2:8" x14ac:dyDescent="0.2">
      <c r="B236" s="19">
        <v>42644</v>
      </c>
      <c r="C236" s="61">
        <v>7500</v>
      </c>
      <c r="D236" s="61">
        <v>701851.8</v>
      </c>
      <c r="E236" s="174">
        <f t="shared" si="11"/>
        <v>93.580240000000003</v>
      </c>
    </row>
    <row r="237" spans="2:8" x14ac:dyDescent="0.2">
      <c r="B237" s="19">
        <v>42675</v>
      </c>
      <c r="C237" s="61">
        <v>0</v>
      </c>
      <c r="D237" s="61">
        <v>0</v>
      </c>
      <c r="E237" s="174">
        <f t="shared" si="11"/>
        <v>0</v>
      </c>
    </row>
    <row r="238" spans="2:8" ht="13.5" thickBot="1" x14ac:dyDescent="0.25">
      <c r="B238" s="19">
        <v>42705</v>
      </c>
      <c r="C238" s="61">
        <v>52862.531600000002</v>
      </c>
      <c r="D238" s="61">
        <v>4455627.5199999996</v>
      </c>
      <c r="E238" s="174">
        <f t="shared" si="11"/>
        <v>84.287062786073591</v>
      </c>
    </row>
    <row r="239" spans="2:8" ht="13.5" thickBot="1" x14ac:dyDescent="0.25">
      <c r="B239" s="56" t="s">
        <v>57</v>
      </c>
      <c r="C239" s="64">
        <f>SUM(C227:C238)</f>
        <v>179764.53159999999</v>
      </c>
      <c r="D239" s="64">
        <f>SUM(D227:D238)</f>
        <v>10912348.999999998</v>
      </c>
      <c r="E239" s="66">
        <f>+D239/C239</f>
        <v>60.703570959600789</v>
      </c>
    </row>
    <row r="240" spans="2:8" ht="15" x14ac:dyDescent="0.25">
      <c r="B240" s="19">
        <v>42736</v>
      </c>
      <c r="C240" s="180">
        <v>7965.9684000000007</v>
      </c>
      <c r="D240" s="180">
        <v>686042.24</v>
      </c>
      <c r="E240" s="174">
        <f t="shared" si="11"/>
        <v>86.121637138304479</v>
      </c>
    </row>
    <row r="241" spans="2:5" x14ac:dyDescent="0.2">
      <c r="B241" s="19">
        <v>42767</v>
      </c>
      <c r="C241" s="61">
        <v>142</v>
      </c>
      <c r="D241" s="61">
        <v>72175.39</v>
      </c>
      <c r="E241" s="174">
        <f t="shared" si="11"/>
        <v>508.2773943661972</v>
      </c>
    </row>
    <row r="242" spans="2:5" x14ac:dyDescent="0.2">
      <c r="B242" s="19">
        <v>42795</v>
      </c>
      <c r="C242" s="61">
        <v>776</v>
      </c>
      <c r="D242" s="61">
        <v>164593.53</v>
      </c>
      <c r="E242" s="174">
        <f t="shared" si="11"/>
        <v>212.10506443298968</v>
      </c>
    </row>
    <row r="243" spans="2:5" x14ac:dyDescent="0.2">
      <c r="B243" s="19">
        <v>42826</v>
      </c>
      <c r="C243" s="61">
        <v>715</v>
      </c>
      <c r="D243" s="61">
        <v>148916.1</v>
      </c>
      <c r="E243" s="174">
        <f t="shared" si="11"/>
        <v>208.27426573426575</v>
      </c>
    </row>
    <row r="244" spans="2:5" x14ac:dyDescent="0.2">
      <c r="B244" s="19">
        <v>42856</v>
      </c>
      <c r="C244" s="61">
        <v>532</v>
      </c>
      <c r="D244" s="61">
        <v>120372.84</v>
      </c>
      <c r="E244" s="174">
        <f t="shared" si="11"/>
        <v>226.26473684210526</v>
      </c>
    </row>
    <row r="245" spans="2:5" x14ac:dyDescent="0.2">
      <c r="B245" s="19">
        <v>42887</v>
      </c>
      <c r="C245" s="61">
        <v>412</v>
      </c>
      <c r="D245" s="61">
        <v>74692.47</v>
      </c>
      <c r="E245" s="174">
        <f t="shared" si="11"/>
        <v>181.29240291262136</v>
      </c>
    </row>
    <row r="246" spans="2:5" x14ac:dyDescent="0.2">
      <c r="B246" s="19">
        <v>42917</v>
      </c>
      <c r="C246" s="61">
        <v>600</v>
      </c>
      <c r="D246" s="61">
        <v>121877.47</v>
      </c>
      <c r="E246" s="174">
        <f t="shared" si="11"/>
        <v>203.12911666666668</v>
      </c>
    </row>
    <row r="247" spans="2:5" x14ac:dyDescent="0.2">
      <c r="B247" s="19">
        <v>42948</v>
      </c>
      <c r="C247" s="61">
        <v>356</v>
      </c>
      <c r="D247" s="61">
        <v>87410.01999999999</v>
      </c>
      <c r="E247" s="174">
        <f t="shared" si="11"/>
        <v>245.53376404494378</v>
      </c>
    </row>
    <row r="248" spans="2:5" x14ac:dyDescent="0.2">
      <c r="B248" s="19">
        <v>42979</v>
      </c>
      <c r="C248" s="61">
        <v>568</v>
      </c>
      <c r="D248" s="61">
        <v>154715.59</v>
      </c>
      <c r="E248" s="174">
        <f t="shared" si="11"/>
        <v>272.38660211267603</v>
      </c>
    </row>
    <row r="249" spans="2:5" x14ac:dyDescent="0.2">
      <c r="B249" s="19">
        <v>43009</v>
      </c>
      <c r="C249" s="61">
        <v>669.75</v>
      </c>
      <c r="D249" s="61">
        <v>163525.80000000002</v>
      </c>
      <c r="E249" s="174">
        <f t="shared" si="11"/>
        <v>244.15946248600227</v>
      </c>
    </row>
    <row r="250" spans="2:5" x14ac:dyDescent="0.2">
      <c r="B250" s="19">
        <v>43040</v>
      </c>
      <c r="C250" s="61">
        <v>647.09</v>
      </c>
      <c r="D250" s="61">
        <v>146707.21</v>
      </c>
      <c r="E250" s="174">
        <f t="shared" si="11"/>
        <v>226.71840084068674</v>
      </c>
    </row>
    <row r="251" spans="2:5" ht="13.5" thickBot="1" x14ac:dyDescent="0.25">
      <c r="B251" s="19">
        <v>43070</v>
      </c>
      <c r="C251" s="61">
        <v>392</v>
      </c>
      <c r="D251" s="61">
        <v>105985.66</v>
      </c>
      <c r="E251" s="174">
        <f t="shared" si="11"/>
        <v>270.37158163265309</v>
      </c>
    </row>
    <row r="252" spans="2:5" ht="13.5" thickBot="1" x14ac:dyDescent="0.25">
      <c r="B252" s="56" t="s">
        <v>58</v>
      </c>
      <c r="C252" s="64">
        <f>SUM(C240:C251)</f>
        <v>13775.808400000002</v>
      </c>
      <c r="D252" s="64">
        <f>SUM(D240:D251)</f>
        <v>2047014.32</v>
      </c>
      <c r="E252" s="66">
        <f>+D252/C252</f>
        <v>148.59485995754702</v>
      </c>
    </row>
    <row r="253" spans="2:5" ht="15" x14ac:dyDescent="0.25">
      <c r="B253" s="19">
        <v>43101</v>
      </c>
      <c r="C253" s="180">
        <v>0</v>
      </c>
      <c r="D253" s="180">
        <v>0</v>
      </c>
      <c r="E253" s="174">
        <f t="shared" si="11"/>
        <v>0</v>
      </c>
    </row>
    <row r="254" spans="2:5" x14ac:dyDescent="0.2">
      <c r="B254" s="19">
        <v>43132</v>
      </c>
      <c r="C254" s="61">
        <v>112</v>
      </c>
      <c r="D254" s="61">
        <v>46661.279999999999</v>
      </c>
      <c r="E254" s="174">
        <f t="shared" si="11"/>
        <v>416.61857142857144</v>
      </c>
    </row>
    <row r="255" spans="2:5" x14ac:dyDescent="0.2">
      <c r="B255" s="19">
        <v>43160</v>
      </c>
      <c r="C255" s="61">
        <v>0</v>
      </c>
      <c r="D255" s="61">
        <v>0</v>
      </c>
      <c r="E255" s="174">
        <f t="shared" si="11"/>
        <v>0</v>
      </c>
    </row>
    <row r="256" spans="2:5" x14ac:dyDescent="0.2">
      <c r="B256" s="19">
        <v>43191</v>
      </c>
      <c r="C256" s="61">
        <v>0</v>
      </c>
      <c r="D256" s="61">
        <v>0</v>
      </c>
      <c r="E256" s="174">
        <f t="shared" si="11"/>
        <v>0</v>
      </c>
    </row>
    <row r="257" spans="2:5" x14ac:dyDescent="0.2">
      <c r="B257" s="19">
        <v>43221</v>
      </c>
      <c r="C257" s="61">
        <v>0</v>
      </c>
      <c r="D257" s="61">
        <v>0</v>
      </c>
      <c r="E257" s="174">
        <f t="shared" si="11"/>
        <v>0</v>
      </c>
    </row>
    <row r="258" spans="2:5" x14ac:dyDescent="0.2">
      <c r="B258" s="19">
        <v>43252</v>
      </c>
      <c r="C258" s="61">
        <v>112</v>
      </c>
      <c r="D258" s="61">
        <v>46607.95</v>
      </c>
      <c r="E258" s="174">
        <f t="shared" si="11"/>
        <v>416.14241071428569</v>
      </c>
    </row>
    <row r="259" spans="2:5" x14ac:dyDescent="0.2">
      <c r="B259" s="19">
        <v>43282</v>
      </c>
      <c r="C259" s="61">
        <v>0</v>
      </c>
      <c r="D259" s="61">
        <v>0</v>
      </c>
      <c r="E259" s="174">
        <f t="shared" si="11"/>
        <v>0</v>
      </c>
    </row>
    <row r="260" spans="2:5" x14ac:dyDescent="0.2">
      <c r="B260" s="19">
        <v>43313</v>
      </c>
      <c r="C260" s="61">
        <v>0</v>
      </c>
      <c r="D260" s="61">
        <v>0</v>
      </c>
      <c r="E260" s="174">
        <f t="shared" si="11"/>
        <v>0</v>
      </c>
    </row>
    <row r="261" spans="2:5" x14ac:dyDescent="0.2">
      <c r="B261" s="19">
        <v>43344</v>
      </c>
      <c r="C261" s="61">
        <v>0</v>
      </c>
      <c r="D261" s="61">
        <v>0</v>
      </c>
      <c r="E261" s="174">
        <f t="shared" si="11"/>
        <v>0</v>
      </c>
    </row>
    <row r="262" spans="2:5" x14ac:dyDescent="0.2">
      <c r="B262" s="19">
        <v>43374</v>
      </c>
      <c r="C262" s="61">
        <v>130</v>
      </c>
      <c r="D262" s="61">
        <v>28513.01</v>
      </c>
      <c r="E262" s="174">
        <f t="shared" si="11"/>
        <v>219.33084615384615</v>
      </c>
    </row>
    <row r="263" spans="2:5" x14ac:dyDescent="0.2">
      <c r="B263" s="19">
        <v>43405</v>
      </c>
      <c r="C263" s="61">
        <v>18</v>
      </c>
      <c r="D263" s="61">
        <v>20763.75</v>
      </c>
      <c r="E263" s="174">
        <f t="shared" si="11"/>
        <v>1153.5416666666667</v>
      </c>
    </row>
    <row r="264" spans="2:5" ht="13.5" thickBot="1" x14ac:dyDescent="0.25">
      <c r="B264" s="19">
        <v>43435</v>
      </c>
      <c r="C264" s="61">
        <v>0</v>
      </c>
      <c r="D264" s="61">
        <v>0</v>
      </c>
      <c r="E264" s="174">
        <f t="shared" si="11"/>
        <v>0</v>
      </c>
    </row>
    <row r="265" spans="2:5" ht="13.5" thickBot="1" x14ac:dyDescent="0.25">
      <c r="B265" s="56" t="s">
        <v>59</v>
      </c>
      <c r="C265" s="64">
        <f>SUM(C253:C264)</f>
        <v>372</v>
      </c>
      <c r="D265" s="64">
        <f>SUM(D253:D264)</f>
        <v>142545.99</v>
      </c>
      <c r="E265" s="66">
        <f>+D265/C265</f>
        <v>383.18814516129032</v>
      </c>
    </row>
    <row r="266" spans="2:5" ht="15" x14ac:dyDescent="0.25">
      <c r="B266" s="19">
        <v>43466</v>
      </c>
      <c r="C266" s="180">
        <v>0</v>
      </c>
      <c r="D266" s="180">
        <v>0</v>
      </c>
      <c r="E266" s="174">
        <f t="shared" si="11"/>
        <v>0</v>
      </c>
    </row>
    <row r="267" spans="2:5" x14ac:dyDescent="0.2">
      <c r="B267" s="19">
        <v>43497</v>
      </c>
      <c r="C267" s="61">
        <v>290</v>
      </c>
      <c r="D267" s="61">
        <v>80460</v>
      </c>
      <c r="E267" s="174">
        <f t="shared" si="11"/>
        <v>277.44827586206895</v>
      </c>
    </row>
    <row r="268" spans="2:5" x14ac:dyDescent="0.2">
      <c r="B268" s="19">
        <v>43525</v>
      </c>
      <c r="C268" s="61">
        <v>125</v>
      </c>
      <c r="D268" s="61">
        <v>34069.78</v>
      </c>
      <c r="E268" s="174">
        <f t="shared" si="11"/>
        <v>272.55824000000001</v>
      </c>
    </row>
    <row r="269" spans="2:5" x14ac:dyDescent="0.2">
      <c r="B269" s="19">
        <v>43556</v>
      </c>
      <c r="C269" s="61">
        <v>140</v>
      </c>
      <c r="D269" s="61">
        <v>56322</v>
      </c>
      <c r="E269" s="174">
        <f t="shared" si="11"/>
        <v>402.3</v>
      </c>
    </row>
    <row r="270" spans="2:5" x14ac:dyDescent="0.2">
      <c r="B270" s="19">
        <v>43586</v>
      </c>
      <c r="C270" s="61">
        <v>118</v>
      </c>
      <c r="D270" s="61">
        <v>34626.82</v>
      </c>
      <c r="E270" s="174">
        <f t="shared" si="11"/>
        <v>293.44762711864405</v>
      </c>
    </row>
    <row r="271" spans="2:5" x14ac:dyDescent="0.2">
      <c r="B271" s="19">
        <v>43617</v>
      </c>
      <c r="C271" s="61">
        <v>0</v>
      </c>
      <c r="D271" s="61">
        <v>0</v>
      </c>
      <c r="E271" s="174">
        <f t="shared" si="11"/>
        <v>0</v>
      </c>
    </row>
    <row r="272" spans="2:5" x14ac:dyDescent="0.2">
      <c r="B272" s="19">
        <v>43647</v>
      </c>
      <c r="C272" s="61">
        <v>130</v>
      </c>
      <c r="D272" s="61">
        <v>48376.58</v>
      </c>
      <c r="E272" s="174">
        <f t="shared" si="11"/>
        <v>372.12753846153845</v>
      </c>
    </row>
    <row r="273" spans="2:5" x14ac:dyDescent="0.2">
      <c r="B273" s="19">
        <v>43678</v>
      </c>
      <c r="C273" s="61">
        <v>0</v>
      </c>
      <c r="D273" s="61">
        <v>0</v>
      </c>
      <c r="E273" s="174">
        <f t="shared" si="11"/>
        <v>0</v>
      </c>
    </row>
    <row r="274" spans="2:5" x14ac:dyDescent="0.2">
      <c r="B274" s="19">
        <v>43709</v>
      </c>
      <c r="C274" s="61">
        <v>100</v>
      </c>
      <c r="D274" s="61">
        <v>12120</v>
      </c>
      <c r="E274" s="174">
        <f t="shared" si="11"/>
        <v>121.2</v>
      </c>
    </row>
    <row r="275" spans="2:5" x14ac:dyDescent="0.2">
      <c r="B275" s="19">
        <v>43739</v>
      </c>
      <c r="C275" s="61">
        <v>0</v>
      </c>
      <c r="D275" s="61">
        <v>0</v>
      </c>
      <c r="E275" s="174">
        <f t="shared" si="11"/>
        <v>0</v>
      </c>
    </row>
    <row r="276" spans="2:5" x14ac:dyDescent="0.2">
      <c r="B276" s="19">
        <v>43770</v>
      </c>
      <c r="C276" s="61">
        <v>20</v>
      </c>
      <c r="D276" s="61">
        <v>4115</v>
      </c>
      <c r="E276" s="174">
        <f t="shared" si="11"/>
        <v>205.75</v>
      </c>
    </row>
    <row r="277" spans="2:5" ht="13.5" thickBot="1" x14ac:dyDescent="0.25">
      <c r="B277" s="19">
        <v>43800</v>
      </c>
      <c r="C277" s="61">
        <v>56</v>
      </c>
      <c r="D277" s="61">
        <v>16448</v>
      </c>
      <c r="E277" s="174">
        <f t="shared" si="11"/>
        <v>293.71428571428572</v>
      </c>
    </row>
    <row r="278" spans="2:5" ht="13.5" thickBot="1" x14ac:dyDescent="0.25">
      <c r="B278" s="56" t="s">
        <v>60</v>
      </c>
      <c r="C278" s="64">
        <f>SUM(C266:C277)</f>
        <v>979</v>
      </c>
      <c r="D278" s="64">
        <f>SUM(D266:D277)</f>
        <v>286538.18</v>
      </c>
      <c r="E278" s="66">
        <f>+D278/C278</f>
        <v>292.68455566905004</v>
      </c>
    </row>
    <row r="279" spans="2:5" ht="15" x14ac:dyDescent="0.25">
      <c r="B279" s="19">
        <v>43831</v>
      </c>
      <c r="C279" s="180">
        <v>0</v>
      </c>
      <c r="D279" s="180">
        <v>0</v>
      </c>
      <c r="E279" s="174">
        <v>0</v>
      </c>
    </row>
    <row r="280" spans="2:5" x14ac:dyDescent="0.2">
      <c r="B280" s="19">
        <v>43862</v>
      </c>
      <c r="C280" s="61">
        <v>0</v>
      </c>
      <c r="D280" s="61">
        <v>0</v>
      </c>
      <c r="E280" s="174">
        <v>0</v>
      </c>
    </row>
    <row r="281" spans="2:5" x14ac:dyDescent="0.2">
      <c r="B281" s="19">
        <v>43891</v>
      </c>
      <c r="C281" s="61">
        <v>112</v>
      </c>
      <c r="D281" s="61">
        <v>41654.449999999997</v>
      </c>
      <c r="E281" s="174">
        <v>371.91473214285713</v>
      </c>
    </row>
    <row r="282" spans="2:5" x14ac:dyDescent="0.2">
      <c r="B282" s="19">
        <v>43922</v>
      </c>
      <c r="C282" s="61">
        <v>0</v>
      </c>
      <c r="D282" s="61">
        <v>0</v>
      </c>
      <c r="E282" s="174">
        <v>0</v>
      </c>
    </row>
    <row r="283" spans="2:5" x14ac:dyDescent="0.2">
      <c r="B283" s="19">
        <v>43952</v>
      </c>
      <c r="C283" s="61">
        <v>234</v>
      </c>
      <c r="D283" s="61">
        <v>60137.99</v>
      </c>
      <c r="E283" s="174">
        <v>256.99995726495723</v>
      </c>
    </row>
    <row r="284" spans="2:5" x14ac:dyDescent="0.2">
      <c r="B284" s="19">
        <v>43983</v>
      </c>
      <c r="C284" s="61">
        <v>81</v>
      </c>
      <c r="D284" s="61">
        <v>12220</v>
      </c>
      <c r="E284" s="174">
        <v>150.8641975308642</v>
      </c>
    </row>
    <row r="285" spans="2:5" x14ac:dyDescent="0.2">
      <c r="B285" s="19">
        <v>44013</v>
      </c>
      <c r="C285" s="61">
        <v>150</v>
      </c>
      <c r="D285" s="61">
        <v>28681.5</v>
      </c>
      <c r="E285" s="174">
        <v>191.21</v>
      </c>
    </row>
    <row r="286" spans="2:5" x14ac:dyDescent="0.2">
      <c r="B286" s="19">
        <v>44044</v>
      </c>
      <c r="C286" s="61">
        <v>265</v>
      </c>
      <c r="D286" s="61">
        <v>44497.229999999996</v>
      </c>
      <c r="E286" s="174">
        <v>167.91407547169808</v>
      </c>
    </row>
    <row r="287" spans="2:5" x14ac:dyDescent="0.2">
      <c r="B287" s="19">
        <v>44075</v>
      </c>
      <c r="C287" s="61">
        <v>274</v>
      </c>
      <c r="D287" s="61">
        <v>60106.229999999996</v>
      </c>
      <c r="E287" s="174">
        <v>219.36580291970802</v>
      </c>
    </row>
    <row r="288" spans="2:5" x14ac:dyDescent="0.2">
      <c r="B288" s="19">
        <v>44105</v>
      </c>
      <c r="C288" s="61">
        <v>433</v>
      </c>
      <c r="D288" s="61">
        <v>61369.440000000002</v>
      </c>
      <c r="E288" s="174">
        <v>141.73080831408777</v>
      </c>
    </row>
    <row r="289" spans="2:5" x14ac:dyDescent="0.2">
      <c r="B289" s="19">
        <v>44136</v>
      </c>
      <c r="C289" s="61">
        <v>65.900000000000006</v>
      </c>
      <c r="D289" s="61">
        <v>9194.2000000000007</v>
      </c>
      <c r="E289" s="174">
        <v>139.5174506828528</v>
      </c>
    </row>
    <row r="290" spans="2:5" ht="13.5" thickBot="1" x14ac:dyDescent="0.25">
      <c r="B290" s="19">
        <v>44166</v>
      </c>
      <c r="C290" s="61">
        <v>283</v>
      </c>
      <c r="D290" s="61">
        <v>40741.93</v>
      </c>
      <c r="E290" s="174">
        <v>143.96441696113075</v>
      </c>
    </row>
    <row r="291" spans="2:5" ht="13.5" thickBot="1" x14ac:dyDescent="0.25">
      <c r="B291" s="56" t="s">
        <v>61</v>
      </c>
      <c r="C291" s="64">
        <f>SUM(C279:C290)</f>
        <v>1897.9</v>
      </c>
      <c r="D291" s="64">
        <f>SUM(D279:D290)</f>
        <v>358602.97</v>
      </c>
      <c r="E291" s="66">
        <f>+D291/C291</f>
        <v>188.94724168818166</v>
      </c>
    </row>
    <row r="292" spans="2:5" ht="15" x14ac:dyDescent="0.25">
      <c r="B292" s="19">
        <v>44197</v>
      </c>
      <c r="C292" s="171">
        <v>304</v>
      </c>
      <c r="D292" s="171">
        <v>66034.45</v>
      </c>
      <c r="E292" s="63">
        <v>217.21858552631579</v>
      </c>
    </row>
    <row r="293" spans="2:5" x14ac:dyDescent="0.2">
      <c r="B293" s="19">
        <v>44228</v>
      </c>
      <c r="C293" s="61">
        <v>0</v>
      </c>
      <c r="D293" s="61">
        <v>0</v>
      </c>
      <c r="E293" s="63">
        <v>0</v>
      </c>
    </row>
    <row r="294" spans="2:5" x14ac:dyDescent="0.2">
      <c r="B294" s="19">
        <v>44256</v>
      </c>
      <c r="C294" s="61">
        <v>125</v>
      </c>
      <c r="D294" s="61">
        <v>17356.63</v>
      </c>
      <c r="E294" s="63">
        <v>138.85304000000002</v>
      </c>
    </row>
    <row r="295" spans="2:5" x14ac:dyDescent="0.2">
      <c r="B295" s="19">
        <v>44287</v>
      </c>
      <c r="C295" s="61">
        <v>0</v>
      </c>
      <c r="D295" s="61">
        <v>0</v>
      </c>
      <c r="E295" s="63">
        <v>0</v>
      </c>
    </row>
    <row r="296" spans="2:5" x14ac:dyDescent="0.2">
      <c r="B296" s="19">
        <v>44317</v>
      </c>
      <c r="C296" s="61">
        <v>0</v>
      </c>
      <c r="D296" s="61">
        <v>0</v>
      </c>
      <c r="E296" s="63">
        <v>0</v>
      </c>
    </row>
    <row r="297" spans="2:5" x14ac:dyDescent="0.2">
      <c r="B297" s="19">
        <v>44348</v>
      </c>
      <c r="C297" s="61">
        <v>50</v>
      </c>
      <c r="D297" s="61">
        <v>7000</v>
      </c>
      <c r="E297" s="63">
        <v>140</v>
      </c>
    </row>
    <row r="298" spans="2:5" x14ac:dyDescent="0.2">
      <c r="B298" s="19">
        <v>44378</v>
      </c>
      <c r="C298" s="61">
        <v>56</v>
      </c>
      <c r="D298" s="61">
        <v>13540</v>
      </c>
      <c r="E298" s="63">
        <v>241.78571428571428</v>
      </c>
    </row>
    <row r="299" spans="2:5" x14ac:dyDescent="0.2">
      <c r="B299" s="19">
        <v>44409</v>
      </c>
      <c r="C299" s="61">
        <v>0</v>
      </c>
      <c r="D299" s="61">
        <v>0</v>
      </c>
      <c r="E299" s="63">
        <v>0</v>
      </c>
    </row>
    <row r="300" spans="2:5" x14ac:dyDescent="0.2">
      <c r="B300" s="19">
        <v>44440</v>
      </c>
      <c r="C300" s="61">
        <v>0</v>
      </c>
      <c r="D300" s="61">
        <v>0</v>
      </c>
      <c r="E300" s="63">
        <v>0</v>
      </c>
    </row>
    <row r="301" spans="2:5" x14ac:dyDescent="0.2">
      <c r="B301" s="19">
        <v>44470</v>
      </c>
      <c r="C301" s="61">
        <v>75</v>
      </c>
      <c r="D301" s="61">
        <v>18113.849999999999</v>
      </c>
      <c r="E301" s="63">
        <v>241.51799999999997</v>
      </c>
    </row>
    <row r="302" spans="2:5" x14ac:dyDescent="0.2">
      <c r="B302" s="19">
        <v>44501</v>
      </c>
      <c r="C302" s="61">
        <v>162</v>
      </c>
      <c r="D302" s="61">
        <v>39136.82</v>
      </c>
      <c r="E302" s="63">
        <v>241.5853086419753</v>
      </c>
    </row>
    <row r="303" spans="2:5" ht="13.5" thickBot="1" x14ac:dyDescent="0.25">
      <c r="B303" s="19">
        <v>44531</v>
      </c>
      <c r="C303" s="61">
        <v>104</v>
      </c>
      <c r="D303" s="61">
        <v>15566</v>
      </c>
      <c r="E303" s="63">
        <v>149.67307692307693</v>
      </c>
    </row>
    <row r="304" spans="2:5" ht="13.5" thickBot="1" x14ac:dyDescent="0.25">
      <c r="B304" s="56" t="s">
        <v>62</v>
      </c>
      <c r="C304" s="64">
        <v>884.28499999999997</v>
      </c>
      <c r="D304" s="64">
        <v>205723.90000000002</v>
      </c>
      <c r="E304" s="66">
        <v>232.64433977733427</v>
      </c>
    </row>
    <row r="305" spans="2:5" ht="15" x14ac:dyDescent="0.25">
      <c r="B305" s="19">
        <v>44562</v>
      </c>
      <c r="C305" s="171">
        <v>54</v>
      </c>
      <c r="D305" s="171">
        <v>13060</v>
      </c>
      <c r="E305" s="63">
        <v>241.85185185185185</v>
      </c>
    </row>
    <row r="306" spans="2:5" x14ac:dyDescent="0.2">
      <c r="B306" s="19">
        <v>44593</v>
      </c>
      <c r="C306" s="61">
        <v>154</v>
      </c>
      <c r="D306" s="61">
        <v>28243</v>
      </c>
      <c r="E306" s="63">
        <v>183.39610389610391</v>
      </c>
    </row>
    <row r="307" spans="2:5" x14ac:dyDescent="0.2">
      <c r="B307" s="19">
        <v>44621</v>
      </c>
      <c r="C307" s="61">
        <v>372</v>
      </c>
      <c r="D307" s="61">
        <v>88414.510000000009</v>
      </c>
      <c r="E307" s="63">
        <v>237.67341397849464</v>
      </c>
    </row>
    <row r="308" spans="2:5" x14ac:dyDescent="0.2">
      <c r="B308" s="19">
        <v>44652</v>
      </c>
      <c r="C308" s="61">
        <v>222</v>
      </c>
      <c r="D308" s="61">
        <v>68546.929999999993</v>
      </c>
      <c r="E308" s="63">
        <v>308.76995495495493</v>
      </c>
    </row>
    <row r="309" spans="2:5" x14ac:dyDescent="0.2">
      <c r="B309" s="19">
        <v>44682</v>
      </c>
      <c r="C309" s="61">
        <v>100</v>
      </c>
      <c r="D309" s="61">
        <v>14935</v>
      </c>
      <c r="E309" s="63">
        <v>149.35</v>
      </c>
    </row>
    <row r="310" spans="2:5" x14ac:dyDescent="0.2">
      <c r="B310" s="19">
        <v>44713</v>
      </c>
      <c r="C310" s="61">
        <v>268</v>
      </c>
      <c r="D310" s="61">
        <v>65282.62</v>
      </c>
      <c r="E310" s="63">
        <v>243.59186567164181</v>
      </c>
    </row>
    <row r="311" spans="2:5" x14ac:dyDescent="0.2">
      <c r="B311" s="19">
        <v>44743</v>
      </c>
      <c r="C311" s="61">
        <v>168</v>
      </c>
      <c r="D311" s="61">
        <v>50341</v>
      </c>
      <c r="E311" s="63">
        <v>299.64880952380952</v>
      </c>
    </row>
    <row r="312" spans="2:5" x14ac:dyDescent="0.2">
      <c r="B312" s="19">
        <v>44774</v>
      </c>
      <c r="C312" s="61">
        <v>0</v>
      </c>
      <c r="D312" s="61">
        <v>0</v>
      </c>
      <c r="E312" s="63">
        <v>0</v>
      </c>
    </row>
    <row r="313" spans="2:5" x14ac:dyDescent="0.2">
      <c r="B313" s="19">
        <v>44805</v>
      </c>
      <c r="C313" s="61">
        <v>168</v>
      </c>
      <c r="D313" s="61">
        <v>50342.51</v>
      </c>
      <c r="E313" s="63">
        <v>299.65779761904764</v>
      </c>
    </row>
    <row r="314" spans="2:5" x14ac:dyDescent="0.2">
      <c r="B314" s="19">
        <v>44835</v>
      </c>
      <c r="C314" s="61">
        <v>504</v>
      </c>
      <c r="D314" s="61">
        <v>151027.53</v>
      </c>
      <c r="E314" s="63">
        <v>299.65779761904764</v>
      </c>
    </row>
    <row r="315" spans="2:5" x14ac:dyDescent="0.2">
      <c r="B315" s="19">
        <v>44866</v>
      </c>
      <c r="C315" s="61">
        <v>351.5</v>
      </c>
      <c r="D315" s="61">
        <v>108037.31</v>
      </c>
      <c r="E315" s="63">
        <v>307.36076813655762</v>
      </c>
    </row>
    <row r="316" spans="2:5" ht="13.5" thickBot="1" x14ac:dyDescent="0.25">
      <c r="B316" s="19">
        <v>44896</v>
      </c>
      <c r="C316" s="61">
        <v>0</v>
      </c>
      <c r="D316" s="61">
        <v>0</v>
      </c>
      <c r="E316" s="63">
        <v>0</v>
      </c>
    </row>
    <row r="317" spans="2:5" ht="13.5" thickBot="1" x14ac:dyDescent="0.25">
      <c r="B317" s="56" t="s">
        <v>63</v>
      </c>
      <c r="C317" s="64">
        <v>2361.5</v>
      </c>
      <c r="D317" s="64">
        <v>638230.40999999992</v>
      </c>
      <c r="E317" s="66">
        <v>270.2648359093796</v>
      </c>
    </row>
    <row r="318" spans="2:5" x14ac:dyDescent="0.2">
      <c r="B318" s="19">
        <v>44927</v>
      </c>
      <c r="C318" s="61">
        <v>336</v>
      </c>
      <c r="D318" s="61">
        <v>100685.02</v>
      </c>
      <c r="E318" s="63">
        <v>299.65779761904764</v>
      </c>
    </row>
    <row r="319" spans="2:5" x14ac:dyDescent="0.2">
      <c r="B319" s="19">
        <v>44958</v>
      </c>
      <c r="C319" s="61">
        <v>618</v>
      </c>
      <c r="D319" s="61">
        <v>159649.18</v>
      </c>
      <c r="E319" s="63">
        <v>258.33200647249191</v>
      </c>
    </row>
    <row r="320" spans="2:5" x14ac:dyDescent="0.2">
      <c r="B320" s="19">
        <v>44986</v>
      </c>
      <c r="C320" s="61">
        <v>444</v>
      </c>
      <c r="D320" s="61">
        <v>106047.62</v>
      </c>
      <c r="E320" s="63">
        <v>238.84599099099097</v>
      </c>
    </row>
    <row r="321" spans="2:5" x14ac:dyDescent="0.2">
      <c r="B321" s="19">
        <v>45017</v>
      </c>
      <c r="C321" s="61">
        <v>112</v>
      </c>
      <c r="D321" s="61">
        <v>33561.67</v>
      </c>
      <c r="E321" s="63">
        <v>299.65776785714286</v>
      </c>
    </row>
    <row r="322" spans="2:5" x14ac:dyDescent="0.2">
      <c r="B322" s="19">
        <v>45047</v>
      </c>
      <c r="C322" s="61">
        <v>80</v>
      </c>
      <c r="D322" s="61">
        <v>25255.439999999999</v>
      </c>
      <c r="E322" s="63">
        <v>315.69299999999998</v>
      </c>
    </row>
    <row r="323" spans="2:5" x14ac:dyDescent="0.2">
      <c r="B323" s="19">
        <v>45078</v>
      </c>
      <c r="C323" s="61">
        <v>0</v>
      </c>
      <c r="D323" s="61">
        <v>0</v>
      </c>
      <c r="E323" s="63">
        <v>0</v>
      </c>
    </row>
    <row r="324" spans="2:5" x14ac:dyDescent="0.2">
      <c r="B324" s="19">
        <v>45108</v>
      </c>
      <c r="C324" s="61">
        <v>0</v>
      </c>
      <c r="D324" s="61">
        <v>0</v>
      </c>
      <c r="E324" s="63">
        <v>0</v>
      </c>
    </row>
    <row r="325" spans="2:5" x14ac:dyDescent="0.2">
      <c r="B325" s="19">
        <v>45139</v>
      </c>
      <c r="C325" s="61">
        <v>0</v>
      </c>
      <c r="D325" s="61">
        <v>0</v>
      </c>
      <c r="E325" s="63">
        <v>0</v>
      </c>
    </row>
    <row r="326" spans="2:5" x14ac:dyDescent="0.2">
      <c r="B326" s="19">
        <v>45170</v>
      </c>
      <c r="C326" s="61">
        <v>0</v>
      </c>
      <c r="D326" s="61">
        <v>0</v>
      </c>
      <c r="E326" s="63">
        <v>0</v>
      </c>
    </row>
    <row r="327" spans="2:5" x14ac:dyDescent="0.2">
      <c r="B327" s="19">
        <v>45200</v>
      </c>
      <c r="C327" s="61">
        <v>0</v>
      </c>
      <c r="D327" s="61">
        <v>0</v>
      </c>
      <c r="E327" s="63">
        <v>0</v>
      </c>
    </row>
    <row r="328" spans="2:5" x14ac:dyDescent="0.2">
      <c r="B328" s="19">
        <v>45231</v>
      </c>
      <c r="C328" s="61">
        <v>0</v>
      </c>
      <c r="D328" s="61">
        <v>0</v>
      </c>
      <c r="E328" s="63">
        <v>0</v>
      </c>
    </row>
    <row r="329" spans="2:5" ht="13.5" thickBot="1" x14ac:dyDescent="0.25">
      <c r="B329" s="19">
        <v>45261</v>
      </c>
      <c r="C329" s="61">
        <v>0</v>
      </c>
      <c r="D329" s="61">
        <v>0</v>
      </c>
      <c r="E329" s="63">
        <v>0</v>
      </c>
    </row>
    <row r="330" spans="2:5" ht="13.5" thickBot="1" x14ac:dyDescent="0.25">
      <c r="B330" s="56" t="s">
        <v>64</v>
      </c>
      <c r="C330" s="64">
        <v>1590</v>
      </c>
      <c r="D330" s="64">
        <v>425198.93</v>
      </c>
      <c r="E330" s="66">
        <v>267.4207106918239</v>
      </c>
    </row>
    <row r="331" spans="2:5" x14ac:dyDescent="0.2">
      <c r="B331" s="19">
        <v>45292</v>
      </c>
      <c r="C331" s="61">
        <v>0</v>
      </c>
      <c r="D331" s="61">
        <v>0</v>
      </c>
      <c r="E331" s="63">
        <v>0</v>
      </c>
    </row>
    <row r="332" spans="2:5" x14ac:dyDescent="0.2">
      <c r="B332" s="19">
        <v>45323</v>
      </c>
      <c r="C332" s="61">
        <v>0</v>
      </c>
      <c r="D332" s="61">
        <v>0</v>
      </c>
      <c r="E332" s="63">
        <v>0</v>
      </c>
    </row>
    <row r="333" spans="2:5" x14ac:dyDescent="0.2">
      <c r="B333" s="19">
        <v>45352</v>
      </c>
      <c r="C333" s="61">
        <v>0.9</v>
      </c>
      <c r="D333" s="61">
        <v>3220</v>
      </c>
      <c r="E333" s="63">
        <v>3577.7777777777778</v>
      </c>
    </row>
    <row r="334" spans="2:5" x14ac:dyDescent="0.2">
      <c r="B334" s="19">
        <v>45383</v>
      </c>
      <c r="C334" s="61">
        <v>0</v>
      </c>
      <c r="D334" s="61">
        <v>0</v>
      </c>
      <c r="E334" s="63">
        <v>0</v>
      </c>
    </row>
    <row r="335" spans="2:5" x14ac:dyDescent="0.2">
      <c r="B335" s="19">
        <v>45413</v>
      </c>
      <c r="C335" s="61">
        <v>0</v>
      </c>
      <c r="D335" s="61">
        <v>0</v>
      </c>
      <c r="E335" s="63">
        <v>0</v>
      </c>
    </row>
    <row r="336" spans="2:5" x14ac:dyDescent="0.2">
      <c r="B336" s="19">
        <v>45444</v>
      </c>
      <c r="C336" s="61">
        <v>0</v>
      </c>
      <c r="D336" s="61">
        <v>0</v>
      </c>
      <c r="E336" s="63">
        <v>0</v>
      </c>
    </row>
    <row r="337" spans="2:5" x14ac:dyDescent="0.2">
      <c r="B337" s="19">
        <v>45474</v>
      </c>
      <c r="C337" s="61">
        <v>0</v>
      </c>
      <c r="D337" s="61">
        <v>0</v>
      </c>
      <c r="E337" s="63">
        <v>0</v>
      </c>
    </row>
    <row r="338" spans="2:5" x14ac:dyDescent="0.2">
      <c r="B338" s="19">
        <v>45505</v>
      </c>
      <c r="C338" s="61">
        <v>0</v>
      </c>
      <c r="D338" s="61">
        <v>0</v>
      </c>
      <c r="E338" s="63">
        <v>0</v>
      </c>
    </row>
    <row r="339" spans="2:5" x14ac:dyDescent="0.2">
      <c r="B339" s="19">
        <v>45536</v>
      </c>
      <c r="C339" s="61">
        <v>0</v>
      </c>
      <c r="D339" s="61">
        <v>0</v>
      </c>
      <c r="E339" s="63">
        <v>0</v>
      </c>
    </row>
    <row r="340" spans="2:5" x14ac:dyDescent="0.2">
      <c r="B340" s="19">
        <v>45566</v>
      </c>
      <c r="C340" s="61">
        <v>0</v>
      </c>
      <c r="D340" s="61">
        <v>0</v>
      </c>
      <c r="E340" s="63">
        <v>0</v>
      </c>
    </row>
    <row r="341" spans="2:5" x14ac:dyDescent="0.2">
      <c r="B341" s="19">
        <v>45597</v>
      </c>
      <c r="C341" s="61">
        <v>0</v>
      </c>
      <c r="D341" s="61">
        <v>0</v>
      </c>
      <c r="E341" s="63">
        <v>0</v>
      </c>
    </row>
    <row r="342" spans="2:5" ht="13.5" thickBot="1" x14ac:dyDescent="0.25">
      <c r="B342" s="19">
        <v>45627</v>
      </c>
      <c r="C342" s="61">
        <v>0</v>
      </c>
      <c r="D342" s="61">
        <v>0</v>
      </c>
      <c r="E342" s="63">
        <v>0</v>
      </c>
    </row>
    <row r="343" spans="2:5" ht="13.5" thickBot="1" x14ac:dyDescent="0.25">
      <c r="B343" s="56" t="s">
        <v>163</v>
      </c>
      <c r="C343" s="64">
        <v>0.9</v>
      </c>
      <c r="D343" s="64">
        <v>3220</v>
      </c>
      <c r="E343" s="66">
        <v>3577.7777777777778</v>
      </c>
    </row>
    <row r="344" spans="2:5" x14ac:dyDescent="0.2">
      <c r="B344" s="19">
        <v>45658</v>
      </c>
      <c r="C344" s="61">
        <v>0</v>
      </c>
      <c r="D344" s="61">
        <v>0</v>
      </c>
      <c r="E344" s="63">
        <v>0</v>
      </c>
    </row>
    <row r="345" spans="2:5" x14ac:dyDescent="0.2">
      <c r="B345" s="19">
        <v>45689</v>
      </c>
      <c r="C345" s="61">
        <v>0</v>
      </c>
      <c r="D345" s="61">
        <v>0</v>
      </c>
      <c r="E345" s="63">
        <v>0</v>
      </c>
    </row>
    <row r="346" spans="2:5" x14ac:dyDescent="0.2">
      <c r="B346" s="19">
        <v>45717</v>
      </c>
      <c r="C346" s="61">
        <v>0</v>
      </c>
      <c r="D346" s="61">
        <v>0</v>
      </c>
      <c r="E346" s="63">
        <v>0</v>
      </c>
    </row>
    <row r="347" spans="2:5" x14ac:dyDescent="0.2">
      <c r="B347" s="19">
        <v>45748</v>
      </c>
      <c r="C347" s="61">
        <v>0</v>
      </c>
      <c r="D347" s="61">
        <v>0</v>
      </c>
      <c r="E347" s="63">
        <v>0</v>
      </c>
    </row>
    <row r="348" spans="2:5" x14ac:dyDescent="0.2">
      <c r="B348" s="19">
        <v>45778</v>
      </c>
      <c r="C348" s="61">
        <v>0</v>
      </c>
      <c r="D348" s="61">
        <v>0</v>
      </c>
      <c r="E348" s="63">
        <v>0</v>
      </c>
    </row>
    <row r="349" spans="2:5" x14ac:dyDescent="0.2">
      <c r="B349" s="19">
        <v>45809</v>
      </c>
      <c r="C349" s="61">
        <v>0</v>
      </c>
      <c r="D349" s="61">
        <v>0</v>
      </c>
      <c r="E349" s="63">
        <v>0</v>
      </c>
    </row>
    <row r="350" spans="2:5" x14ac:dyDescent="0.2">
      <c r="B350" s="19">
        <v>45839</v>
      </c>
      <c r="C350" s="61">
        <v>0</v>
      </c>
      <c r="D350" s="61">
        <v>0</v>
      </c>
      <c r="E350" s="63">
        <v>0</v>
      </c>
    </row>
    <row r="351" spans="2:5" x14ac:dyDescent="0.2">
      <c r="B351" s="19">
        <v>45870</v>
      </c>
      <c r="C351" s="61">
        <v>0</v>
      </c>
      <c r="D351" s="61">
        <v>0</v>
      </c>
      <c r="E351" s="63">
        <v>0</v>
      </c>
    </row>
    <row r="352" spans="2:5" x14ac:dyDescent="0.2">
      <c r="B352" s="19">
        <v>45901</v>
      </c>
      <c r="C352" s="61">
        <v>0</v>
      </c>
      <c r="D352" s="61">
        <v>0</v>
      </c>
      <c r="E352" s="63">
        <v>0</v>
      </c>
    </row>
    <row r="353" spans="2:5" x14ac:dyDescent="0.2">
      <c r="B353" s="19">
        <v>45931</v>
      </c>
      <c r="C353" s="61">
        <v>0</v>
      </c>
      <c r="D353" s="61">
        <v>0</v>
      </c>
      <c r="E353" s="63">
        <v>0</v>
      </c>
    </row>
    <row r="354" spans="2:5" x14ac:dyDescent="0.2">
      <c r="B354" s="19">
        <v>45962</v>
      </c>
      <c r="C354" s="61">
        <v>0</v>
      </c>
      <c r="D354" s="61">
        <v>0</v>
      </c>
      <c r="E354" s="63">
        <v>0</v>
      </c>
    </row>
    <row r="355" spans="2:5" ht="13.5" thickBot="1" x14ac:dyDescent="0.25">
      <c r="B355" s="19">
        <v>45992</v>
      </c>
      <c r="C355" s="61">
        <v>0</v>
      </c>
      <c r="D355" s="61">
        <v>0</v>
      </c>
      <c r="E355" s="63">
        <v>0</v>
      </c>
    </row>
    <row r="356" spans="2:5" ht="13.5" thickBot="1" x14ac:dyDescent="0.25">
      <c r="B356" s="56" t="s">
        <v>165</v>
      </c>
      <c r="C356" s="64">
        <v>0</v>
      </c>
      <c r="D356" s="64">
        <v>0</v>
      </c>
      <c r="E356" s="66">
        <v>0</v>
      </c>
    </row>
    <row r="357" spans="2:5" x14ac:dyDescent="0.2">
      <c r="B357" s="19">
        <v>46023</v>
      </c>
      <c r="C357" s="61">
        <v>0</v>
      </c>
      <c r="D357" s="61">
        <v>0</v>
      </c>
      <c r="E357" s="63">
        <v>0</v>
      </c>
    </row>
    <row r="358" spans="2:5" x14ac:dyDescent="0.2">
      <c r="B358" s="19">
        <v>46054</v>
      </c>
      <c r="C358" s="61">
        <v>0</v>
      </c>
      <c r="D358" s="61">
        <v>0</v>
      </c>
      <c r="E358" s="63">
        <v>0</v>
      </c>
    </row>
    <row r="359" spans="2:5" x14ac:dyDescent="0.2">
      <c r="B359" s="19">
        <v>46082</v>
      </c>
      <c r="C359" s="61">
        <v>0</v>
      </c>
      <c r="D359" s="61">
        <v>0</v>
      </c>
      <c r="E359" s="63">
        <v>0</v>
      </c>
    </row>
    <row r="360" spans="2:5" x14ac:dyDescent="0.2">
      <c r="B360" s="19">
        <v>46113</v>
      </c>
      <c r="C360" s="61">
        <v>0</v>
      </c>
      <c r="D360" s="61">
        <v>0</v>
      </c>
      <c r="E360" s="63">
        <v>0</v>
      </c>
    </row>
    <row r="361" spans="2:5" x14ac:dyDescent="0.2">
      <c r="B361" s="19">
        <v>46143</v>
      </c>
      <c r="C361" s="61">
        <v>0</v>
      </c>
      <c r="D361" s="61">
        <v>0</v>
      </c>
      <c r="E361" s="63">
        <v>0</v>
      </c>
    </row>
    <row r="362" spans="2:5" x14ac:dyDescent="0.2">
      <c r="B362" s="19">
        <v>46174</v>
      </c>
      <c r="C362" s="61">
        <v>0</v>
      </c>
      <c r="D362" s="61">
        <v>0</v>
      </c>
      <c r="E362" s="63">
        <v>0</v>
      </c>
    </row>
    <row r="363" spans="2:5" x14ac:dyDescent="0.2">
      <c r="B363" s="19">
        <v>46204</v>
      </c>
      <c r="C363" s="61">
        <v>0</v>
      </c>
      <c r="D363" s="61">
        <v>0</v>
      </c>
      <c r="E363" s="63">
        <v>0</v>
      </c>
    </row>
    <row r="364" spans="2:5" x14ac:dyDescent="0.2">
      <c r="B364" s="19">
        <v>46235</v>
      </c>
      <c r="C364" s="61">
        <v>0</v>
      </c>
      <c r="D364" s="61">
        <v>0</v>
      </c>
      <c r="E364" s="63">
        <v>0</v>
      </c>
    </row>
    <row r="365" spans="2:5" x14ac:dyDescent="0.2">
      <c r="B365" s="19">
        <v>46266</v>
      </c>
      <c r="C365" s="61">
        <v>0</v>
      </c>
      <c r="D365" s="61">
        <v>0</v>
      </c>
      <c r="E365" s="63">
        <v>0</v>
      </c>
    </row>
    <row r="366" spans="2:5" x14ac:dyDescent="0.2">
      <c r="B366" s="19">
        <v>46296</v>
      </c>
      <c r="C366" s="61">
        <v>0</v>
      </c>
      <c r="D366" s="61">
        <v>0</v>
      </c>
      <c r="E366" s="63">
        <v>0</v>
      </c>
    </row>
    <row r="367" spans="2:5" x14ac:dyDescent="0.2">
      <c r="B367" s="19">
        <v>46327</v>
      </c>
      <c r="C367" s="61">
        <v>0</v>
      </c>
      <c r="D367" s="61">
        <v>0</v>
      </c>
      <c r="E367" s="63">
        <v>0</v>
      </c>
    </row>
    <row r="368" spans="2:5" ht="13.5" thickBot="1" x14ac:dyDescent="0.25">
      <c r="B368" s="19">
        <v>46357</v>
      </c>
      <c r="C368" s="61">
        <v>0</v>
      </c>
      <c r="D368" s="61">
        <v>0</v>
      </c>
      <c r="E368" s="63">
        <v>0</v>
      </c>
    </row>
    <row r="369" spans="2:5" ht="13.5" thickBot="1" x14ac:dyDescent="0.25">
      <c r="B369" s="56" t="s">
        <v>168</v>
      </c>
      <c r="C369" s="64">
        <v>0</v>
      </c>
      <c r="D369" s="64">
        <v>0</v>
      </c>
      <c r="E369" s="66">
        <v>0</v>
      </c>
    </row>
    <row r="370" spans="2:5" x14ac:dyDescent="0.2">
      <c r="B370" s="156"/>
      <c r="C370" s="148"/>
      <c r="D370" s="148"/>
      <c r="E370" s="157"/>
    </row>
    <row r="371" spans="2:5" x14ac:dyDescent="0.2">
      <c r="B371" s="87"/>
    </row>
    <row r="372" spans="2:5" x14ac:dyDescent="0.2">
      <c r="B372" s="176" t="s">
        <v>65</v>
      </c>
    </row>
  </sheetData>
  <mergeCells count="19">
    <mergeCell ref="F162:H162"/>
    <mergeCell ref="F227:H227"/>
    <mergeCell ref="F214:H214"/>
    <mergeCell ref="F201:H201"/>
    <mergeCell ref="F188:H188"/>
    <mergeCell ref="F175:H175"/>
    <mergeCell ref="F149:H149"/>
    <mergeCell ref="F97:H97"/>
    <mergeCell ref="F84:H84"/>
    <mergeCell ref="B1:E1"/>
    <mergeCell ref="F58:H58"/>
    <mergeCell ref="F45:H45"/>
    <mergeCell ref="F6:H6"/>
    <mergeCell ref="F19:H19"/>
    <mergeCell ref="F32:H32"/>
    <mergeCell ref="F71:H71"/>
    <mergeCell ref="F123:H123"/>
    <mergeCell ref="F110:H110"/>
    <mergeCell ref="F136:H136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>
    <oddFooter>&amp;L&amp;"Tahoma,Negrita"&amp;16AHC - CNE&amp;CYSM&amp;R&amp;D &amp;T &amp;F</oddFooter>
  </headerFooter>
  <drawing r:id="rId2"/>
  <legacyDrawing r:id="rId3"/>
  <oleObjects>
    <mc:AlternateContent xmlns:mc="http://schemas.openxmlformats.org/markup-compatibility/2006">
      <mc:Choice Requires="x14">
        <oleObject progId="AcroExch.Document" dvAspect="DVASPECT_ICON" shapeId="15365" r:id="rId4">
          <objectPr defaultSize="0" r:id="rId5">
            <anchor moveWithCells="1">
              <from>
                <xdr:col>6</xdr:col>
                <xdr:colOff>0</xdr:colOff>
                <xdr:row>58</xdr:row>
                <xdr:rowOff>0</xdr:rowOff>
              </from>
              <to>
                <xdr:col>7</xdr:col>
                <xdr:colOff>171450</xdr:colOff>
                <xdr:row>61</xdr:row>
                <xdr:rowOff>104775</xdr:rowOff>
              </to>
            </anchor>
          </objectPr>
        </oleObject>
      </mc:Choice>
      <mc:Fallback>
        <oleObject progId="AcroExch.Document" dvAspect="DVASPECT_ICON" shapeId="15365" r:id="rId4"/>
      </mc:Fallback>
    </mc:AlternateContent>
    <mc:AlternateContent xmlns:mc="http://schemas.openxmlformats.org/markup-compatibility/2006">
      <mc:Choice Requires="x14">
        <oleObject progId="AcroExch.Document" dvAspect="DVASPECT_ICON" shapeId="15367" r:id="rId6">
          <objectPr defaultSize="0" r:id="rId7">
            <anchor moveWithCells="1">
              <from>
                <xdr:col>6</xdr:col>
                <xdr:colOff>0</xdr:colOff>
                <xdr:row>71</xdr:row>
                <xdr:rowOff>0</xdr:rowOff>
              </from>
              <to>
                <xdr:col>7</xdr:col>
                <xdr:colOff>38100</xdr:colOff>
                <xdr:row>75</xdr:row>
                <xdr:rowOff>66675</xdr:rowOff>
              </to>
            </anchor>
          </objectPr>
        </oleObject>
      </mc:Choice>
      <mc:Fallback>
        <oleObject progId="AcroExch.Document" dvAspect="DVASPECT_ICON" shapeId="15367" r:id="rId6"/>
      </mc:Fallback>
    </mc:AlternateContent>
    <mc:AlternateContent xmlns:mc="http://schemas.openxmlformats.org/markup-compatibility/2006">
      <mc:Choice Requires="x14">
        <oleObject progId="Acrobat Document" dvAspect="DVASPECT_ICON" shapeId="15369" r:id="rId8">
          <objectPr defaultSize="0" r:id="rId9">
            <anchor moveWithCells="1">
              <from>
                <xdr:col>6</xdr:col>
                <xdr:colOff>0</xdr:colOff>
                <xdr:row>84</xdr:row>
                <xdr:rowOff>0</xdr:rowOff>
              </from>
              <to>
                <xdr:col>7</xdr:col>
                <xdr:colOff>38100</xdr:colOff>
                <xdr:row>88</xdr:row>
                <xdr:rowOff>66675</xdr:rowOff>
              </to>
            </anchor>
          </objectPr>
        </oleObject>
      </mc:Choice>
      <mc:Fallback>
        <oleObject progId="Acrobat Document" dvAspect="DVASPECT_ICON" shapeId="15369" r:id="rId8"/>
      </mc:Fallback>
    </mc:AlternateContent>
    <mc:AlternateContent xmlns:mc="http://schemas.openxmlformats.org/markup-compatibility/2006">
      <mc:Choice Requires="x14">
        <oleObject progId="AcroExch.Document" dvAspect="DVASPECT_ICON" shapeId="15371" r:id="rId10">
          <objectPr defaultSize="0" r:id="rId11">
            <anchor moveWithCells="1">
              <from>
                <xdr:col>6</xdr:col>
                <xdr:colOff>0</xdr:colOff>
                <xdr:row>97</xdr:row>
                <xdr:rowOff>0</xdr:rowOff>
              </from>
              <to>
                <xdr:col>7</xdr:col>
                <xdr:colOff>38100</xdr:colOff>
                <xdr:row>101</xdr:row>
                <xdr:rowOff>66675</xdr:rowOff>
              </to>
            </anchor>
          </objectPr>
        </oleObject>
      </mc:Choice>
      <mc:Fallback>
        <oleObject progId="AcroExch.Document" dvAspect="DVASPECT_ICON" shapeId="15371" r:id="rId10"/>
      </mc:Fallback>
    </mc:AlternateContent>
    <mc:AlternateContent xmlns:mc="http://schemas.openxmlformats.org/markup-compatibility/2006">
      <mc:Choice Requires="x14">
        <oleObject progId="Acrobat Document" dvAspect="DVASPECT_ICON" shapeId="15373" r:id="rId12">
          <objectPr defaultSize="0" r:id="rId13">
            <anchor moveWithCells="1">
              <from>
                <xdr:col>6</xdr:col>
                <xdr:colOff>0</xdr:colOff>
                <xdr:row>110</xdr:row>
                <xdr:rowOff>0</xdr:rowOff>
              </from>
              <to>
                <xdr:col>7</xdr:col>
                <xdr:colOff>38100</xdr:colOff>
                <xdr:row>114</xdr:row>
                <xdr:rowOff>66675</xdr:rowOff>
              </to>
            </anchor>
          </objectPr>
        </oleObject>
      </mc:Choice>
      <mc:Fallback>
        <oleObject progId="Acrobat Document" dvAspect="DVASPECT_ICON" shapeId="15373" r:id="rId12"/>
      </mc:Fallback>
    </mc:AlternateContent>
    <mc:AlternateContent xmlns:mc="http://schemas.openxmlformats.org/markup-compatibility/2006">
      <mc:Choice Requires="x14">
        <oleObject progId="Acrobat Document" dvAspect="DVASPECT_ICON" shapeId="15375" r:id="rId14">
          <objectPr defaultSize="0" r:id="rId15">
            <anchor moveWithCells="1">
              <from>
                <xdr:col>6</xdr:col>
                <xdr:colOff>0</xdr:colOff>
                <xdr:row>123</xdr:row>
                <xdr:rowOff>0</xdr:rowOff>
              </from>
              <to>
                <xdr:col>7</xdr:col>
                <xdr:colOff>38100</xdr:colOff>
                <xdr:row>127</xdr:row>
                <xdr:rowOff>38100</xdr:rowOff>
              </to>
            </anchor>
          </objectPr>
        </oleObject>
      </mc:Choice>
      <mc:Fallback>
        <oleObject progId="Acrobat Document" dvAspect="DVASPECT_ICON" shapeId="15375" r:id="rId14"/>
      </mc:Fallback>
    </mc:AlternateContent>
    <mc:AlternateContent xmlns:mc="http://schemas.openxmlformats.org/markup-compatibility/2006">
      <mc:Choice Requires="x14">
        <oleObject progId="Acrobat Document" dvAspect="DVASPECT_ICON" shapeId="15379" r:id="rId16">
          <objectPr defaultSize="0" r:id="rId17">
            <anchor moveWithCells="1">
              <from>
                <xdr:col>6</xdr:col>
                <xdr:colOff>0</xdr:colOff>
                <xdr:row>136</xdr:row>
                <xdr:rowOff>0</xdr:rowOff>
              </from>
              <to>
                <xdr:col>7</xdr:col>
                <xdr:colOff>38100</xdr:colOff>
                <xdr:row>140</xdr:row>
                <xdr:rowOff>38100</xdr:rowOff>
              </to>
            </anchor>
          </objectPr>
        </oleObject>
      </mc:Choice>
      <mc:Fallback>
        <oleObject progId="Acrobat Document" dvAspect="DVASPECT_ICON" shapeId="15379" r:id="rId16"/>
      </mc:Fallback>
    </mc:AlternateContent>
    <mc:AlternateContent xmlns:mc="http://schemas.openxmlformats.org/markup-compatibility/2006">
      <mc:Choice Requires="x14">
        <oleObject progId="Acrobat Document" dvAspect="DVASPECT_ICON" shapeId="15380" r:id="rId18">
          <objectPr defaultSize="0" r:id="rId19">
            <anchor moveWithCells="1">
              <from>
                <xdr:col>6</xdr:col>
                <xdr:colOff>0</xdr:colOff>
                <xdr:row>149</xdr:row>
                <xdr:rowOff>38100</xdr:rowOff>
              </from>
              <to>
                <xdr:col>7</xdr:col>
                <xdr:colOff>38100</xdr:colOff>
                <xdr:row>153</xdr:row>
                <xdr:rowOff>76200</xdr:rowOff>
              </to>
            </anchor>
          </objectPr>
        </oleObject>
      </mc:Choice>
      <mc:Fallback>
        <oleObject progId="Acrobat Document" dvAspect="DVASPECT_ICON" shapeId="15380" r:id="rId18"/>
      </mc:Fallback>
    </mc:AlternateContent>
    <mc:AlternateContent xmlns:mc="http://schemas.openxmlformats.org/markup-compatibility/2006">
      <mc:Choice Requires="x14">
        <oleObject progId="Acrobat Document" dvAspect="DVASPECT_ICON" shapeId="15549" r:id="rId20">
          <objectPr defaultSize="0" r:id="rId21">
            <anchor moveWithCells="1">
              <from>
                <xdr:col>6</xdr:col>
                <xdr:colOff>0</xdr:colOff>
                <xdr:row>175</xdr:row>
                <xdr:rowOff>19050</xdr:rowOff>
              </from>
              <to>
                <xdr:col>7</xdr:col>
                <xdr:colOff>38100</xdr:colOff>
                <xdr:row>179</xdr:row>
                <xdr:rowOff>57150</xdr:rowOff>
              </to>
            </anchor>
          </objectPr>
        </oleObject>
      </mc:Choice>
      <mc:Fallback>
        <oleObject progId="Acrobat Document" dvAspect="DVASPECT_ICON" shapeId="15549" r:id="rId20"/>
      </mc:Fallback>
    </mc:AlternateContent>
    <mc:AlternateContent xmlns:mc="http://schemas.openxmlformats.org/markup-compatibility/2006">
      <mc:Choice Requires="x14">
        <oleObject progId="Acrobat Document" dvAspect="DVASPECT_ICON" shapeId="15550" r:id="rId22">
          <objectPr defaultSize="0" r:id="rId23">
            <anchor moveWithCells="1">
              <from>
                <xdr:col>6</xdr:col>
                <xdr:colOff>0</xdr:colOff>
                <xdr:row>162</xdr:row>
                <xdr:rowOff>38100</xdr:rowOff>
              </from>
              <to>
                <xdr:col>7</xdr:col>
                <xdr:colOff>38100</xdr:colOff>
                <xdr:row>166</xdr:row>
                <xdr:rowOff>76200</xdr:rowOff>
              </to>
            </anchor>
          </objectPr>
        </oleObject>
      </mc:Choice>
      <mc:Fallback>
        <oleObject progId="Acrobat Document" dvAspect="DVASPECT_ICON" shapeId="15550" r:id="rId22"/>
      </mc:Fallback>
    </mc:AlternateContent>
    <mc:AlternateContent xmlns:mc="http://schemas.openxmlformats.org/markup-compatibility/2006">
      <mc:Choice Requires="x14">
        <oleObject progId="Acrobat Document" dvAspect="DVASPECT_ICON" shapeId="15554" r:id="rId24">
          <objectPr defaultSize="0" r:id="rId25">
            <anchor moveWithCells="1">
              <from>
                <xdr:col>5</xdr:col>
                <xdr:colOff>952500</xdr:colOff>
                <xdr:row>188</xdr:row>
                <xdr:rowOff>38100</xdr:rowOff>
              </from>
              <to>
                <xdr:col>7</xdr:col>
                <xdr:colOff>28575</xdr:colOff>
                <xdr:row>192</xdr:row>
                <xdr:rowOff>76200</xdr:rowOff>
              </to>
            </anchor>
          </objectPr>
        </oleObject>
      </mc:Choice>
      <mc:Fallback>
        <oleObject progId="Acrobat Document" dvAspect="DVASPECT_ICON" shapeId="15554" r:id="rId24"/>
      </mc:Fallback>
    </mc:AlternateContent>
    <mc:AlternateContent xmlns:mc="http://schemas.openxmlformats.org/markup-compatibility/2006">
      <mc:Choice Requires="x14">
        <oleObject progId="Acrobat Document" dvAspect="DVASPECT_ICON" shapeId="15556" r:id="rId26">
          <objectPr defaultSize="0" r:id="rId27">
            <anchor moveWithCells="1">
              <from>
                <xdr:col>6</xdr:col>
                <xdr:colOff>47625</xdr:colOff>
                <xdr:row>201</xdr:row>
                <xdr:rowOff>47625</xdr:rowOff>
              </from>
              <to>
                <xdr:col>7</xdr:col>
                <xdr:colOff>85725</xdr:colOff>
                <xdr:row>205</xdr:row>
                <xdr:rowOff>85725</xdr:rowOff>
              </to>
            </anchor>
          </objectPr>
        </oleObject>
      </mc:Choice>
      <mc:Fallback>
        <oleObject progId="Acrobat Document" dvAspect="DVASPECT_ICON" shapeId="15556" r:id="rId26"/>
      </mc:Fallback>
    </mc:AlternateContent>
    <mc:AlternateContent xmlns:mc="http://schemas.openxmlformats.org/markup-compatibility/2006">
      <mc:Choice Requires="x14">
        <oleObject progId="Acrobat Document" dvAspect="DVASPECT_ICON" shapeId="15558" r:id="rId28">
          <objectPr defaultSize="0" r:id="rId29">
            <anchor moveWithCells="1">
              <from>
                <xdr:col>6</xdr:col>
                <xdr:colOff>38100</xdr:colOff>
                <xdr:row>214</xdr:row>
                <xdr:rowOff>57150</xdr:rowOff>
              </from>
              <to>
                <xdr:col>7</xdr:col>
                <xdr:colOff>76200</xdr:colOff>
                <xdr:row>217</xdr:row>
                <xdr:rowOff>171450</xdr:rowOff>
              </to>
            </anchor>
          </objectPr>
        </oleObject>
      </mc:Choice>
      <mc:Fallback>
        <oleObject progId="Acrobat Document" dvAspect="DVASPECT_ICON" shapeId="15558" r:id="rId28"/>
      </mc:Fallback>
    </mc:AlternateContent>
    <mc:AlternateContent xmlns:mc="http://schemas.openxmlformats.org/markup-compatibility/2006">
      <mc:Choice Requires="x14">
        <oleObject progId="Acrobat Document" dvAspect="DVASPECT_ICON" shapeId="15560" r:id="rId30">
          <objectPr defaultSize="0" r:id="rId31">
            <anchor moveWithCells="1">
              <from>
                <xdr:col>6</xdr:col>
                <xdr:colOff>0</xdr:colOff>
                <xdr:row>227</xdr:row>
                <xdr:rowOff>0</xdr:rowOff>
              </from>
              <to>
                <xdr:col>7</xdr:col>
                <xdr:colOff>38100</xdr:colOff>
                <xdr:row>231</xdr:row>
                <xdr:rowOff>38100</xdr:rowOff>
              </to>
            </anchor>
          </objectPr>
        </oleObject>
      </mc:Choice>
      <mc:Fallback>
        <oleObject progId="Acrobat Document" dvAspect="DVASPECT_ICON" shapeId="15560" r:id="rId3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2:P375"/>
  <sheetViews>
    <sheetView showGridLines="0" tabSelected="1" topLeftCell="A2" zoomScale="85" workbookViewId="0">
      <pane ySplit="7" topLeftCell="A338" activePane="bottomLeft" state="frozen"/>
      <selection activeCell="B143" sqref="B143"/>
      <selection pane="bottomLeft" activeCell="J373" sqref="J373"/>
    </sheetView>
  </sheetViews>
  <sheetFormatPr baseColWidth="10" defaultColWidth="11.42578125" defaultRowHeight="11.25" x14ac:dyDescent="0.2"/>
  <cols>
    <col min="1" max="1" width="11.42578125" style="8"/>
    <col min="2" max="2" width="13.85546875" style="8" customWidth="1"/>
    <col min="3" max="3" width="17.5703125" style="8" customWidth="1"/>
    <col min="4" max="4" width="15.5703125" style="8" customWidth="1"/>
    <col min="5" max="5" width="14.42578125" style="8" customWidth="1"/>
    <col min="6" max="6" width="16.7109375" style="8" customWidth="1"/>
    <col min="7" max="7" width="21" style="8" bestFit="1" customWidth="1"/>
    <col min="8" max="8" width="14.5703125" style="8" bestFit="1" customWidth="1"/>
    <col min="9" max="9" width="32.85546875" style="8" customWidth="1"/>
    <col min="10" max="11" width="13.5703125" style="8" customWidth="1"/>
    <col min="12" max="12" width="13.7109375" style="8" customWidth="1"/>
    <col min="13" max="14" width="11.42578125" style="8"/>
    <col min="15" max="15" width="16.85546875" style="8" bestFit="1" customWidth="1"/>
    <col min="16" max="16" width="14.5703125" style="8" bestFit="1" customWidth="1"/>
    <col min="17" max="16384" width="11.42578125" style="8"/>
  </cols>
  <sheetData>
    <row r="2" spans="2:12" ht="15.75" x14ac:dyDescent="0.25">
      <c r="B2" s="206" t="s">
        <v>0</v>
      </c>
      <c r="C2" s="206"/>
      <c r="D2" s="206"/>
      <c r="E2" s="206"/>
      <c r="F2" s="206"/>
      <c r="G2" s="206"/>
      <c r="H2" s="206"/>
      <c r="I2" s="206"/>
    </row>
    <row r="3" spans="2:12" ht="12.75" x14ac:dyDescent="0.2">
      <c r="B3" s="10" t="s">
        <v>1</v>
      </c>
    </row>
    <row r="4" spans="2:12" x14ac:dyDescent="0.2">
      <c r="B4" s="55" t="s">
        <v>2</v>
      </c>
    </row>
    <row r="5" spans="2:12" s="28" customFormat="1" ht="12" thickBot="1" x14ac:dyDescent="0.25">
      <c r="B5" s="132"/>
      <c r="C5" s="133"/>
      <c r="D5" s="134"/>
    </row>
    <row r="6" spans="2:12" ht="12.75" x14ac:dyDescent="0.2">
      <c r="B6" s="2"/>
      <c r="C6" s="210" t="s">
        <v>0</v>
      </c>
      <c r="D6" s="211"/>
      <c r="E6" s="207" t="s">
        <v>0</v>
      </c>
      <c r="F6" s="209"/>
      <c r="G6" s="31" t="s">
        <v>67</v>
      </c>
      <c r="H6" s="31" t="s">
        <v>14</v>
      </c>
      <c r="I6" s="20"/>
    </row>
    <row r="7" spans="2:12" ht="12.75" x14ac:dyDescent="0.2">
      <c r="B7" s="2"/>
      <c r="C7" s="210" t="s">
        <v>68</v>
      </c>
      <c r="D7" s="211"/>
      <c r="E7" s="210" t="s">
        <v>69</v>
      </c>
      <c r="F7" s="211"/>
      <c r="G7" s="32" t="s">
        <v>70</v>
      </c>
      <c r="H7" s="32" t="s">
        <v>8</v>
      </c>
      <c r="I7" s="21" t="s">
        <v>71</v>
      </c>
    </row>
    <row r="8" spans="2:12" ht="13.5" thickBot="1" x14ac:dyDescent="0.25">
      <c r="B8" s="2"/>
      <c r="C8" s="88" t="s">
        <v>11</v>
      </c>
      <c r="D8" s="89" t="s">
        <v>72</v>
      </c>
      <c r="E8" s="88" t="s">
        <v>11</v>
      </c>
      <c r="F8" s="89" t="s">
        <v>72</v>
      </c>
      <c r="G8" s="32" t="s">
        <v>73</v>
      </c>
      <c r="H8" s="32" t="s">
        <v>15</v>
      </c>
      <c r="I8" s="21" t="s">
        <v>74</v>
      </c>
    </row>
    <row r="9" spans="2:12" ht="12.75" x14ac:dyDescent="0.2">
      <c r="B9" s="19">
        <v>36161</v>
      </c>
      <c r="C9" s="90"/>
      <c r="D9" s="91"/>
      <c r="E9" s="92"/>
      <c r="F9" s="93"/>
      <c r="G9" s="135"/>
      <c r="H9" s="94"/>
      <c r="I9" s="95"/>
      <c r="J9" s="203"/>
      <c r="K9" s="200"/>
      <c r="L9" s="201"/>
    </row>
    <row r="10" spans="2:12" ht="12.75" x14ac:dyDescent="0.2">
      <c r="B10" s="19">
        <v>36193</v>
      </c>
      <c r="C10" s="90"/>
      <c r="D10" s="91"/>
      <c r="E10" s="92"/>
      <c r="F10" s="93"/>
      <c r="G10" s="135"/>
      <c r="H10" s="94"/>
      <c r="I10" s="95"/>
      <c r="J10" s="49"/>
      <c r="K10" s="50"/>
      <c r="L10" s="51"/>
    </row>
    <row r="11" spans="2:12" ht="12.75" x14ac:dyDescent="0.2">
      <c r="B11" s="19">
        <v>36225</v>
      </c>
      <c r="C11" s="90"/>
      <c r="D11" s="91"/>
      <c r="E11" s="92"/>
      <c r="F11" s="93"/>
      <c r="G11" s="135"/>
      <c r="H11" s="94"/>
      <c r="I11" s="95"/>
      <c r="J11" s="49"/>
      <c r="K11" s="50"/>
      <c r="L11" s="51"/>
    </row>
    <row r="12" spans="2:12" ht="12.75" x14ac:dyDescent="0.2">
      <c r="B12" s="19">
        <v>36257</v>
      </c>
      <c r="C12" s="90"/>
      <c r="D12" s="91"/>
      <c r="E12" s="92"/>
      <c r="F12" s="93"/>
      <c r="G12" s="135"/>
      <c r="H12" s="94"/>
      <c r="I12" s="95"/>
      <c r="J12" s="49"/>
      <c r="K12" s="50"/>
      <c r="L12" s="51"/>
    </row>
    <row r="13" spans="2:12" ht="12.75" x14ac:dyDescent="0.2">
      <c r="B13" s="19">
        <v>36289</v>
      </c>
      <c r="C13" s="90"/>
      <c r="D13" s="91"/>
      <c r="E13" s="92"/>
      <c r="F13" s="93"/>
      <c r="G13" s="135"/>
      <c r="H13" s="94"/>
      <c r="I13" s="95"/>
      <c r="J13" s="49"/>
      <c r="K13" s="50"/>
      <c r="L13" s="51"/>
    </row>
    <row r="14" spans="2:12" ht="12.75" x14ac:dyDescent="0.2">
      <c r="B14" s="19">
        <v>36321</v>
      </c>
      <c r="C14" s="90"/>
      <c r="D14" s="91"/>
      <c r="E14" s="92"/>
      <c r="F14" s="93"/>
      <c r="G14" s="135"/>
      <c r="H14" s="94"/>
      <c r="I14" s="95"/>
      <c r="J14" s="49"/>
      <c r="K14" s="50"/>
      <c r="L14" s="51"/>
    </row>
    <row r="15" spans="2:12" ht="12.75" x14ac:dyDescent="0.2">
      <c r="B15" s="19">
        <v>36353</v>
      </c>
      <c r="C15" s="90"/>
      <c r="D15" s="91"/>
      <c r="E15" s="92"/>
      <c r="F15" s="93"/>
      <c r="G15" s="135"/>
      <c r="H15" s="94"/>
      <c r="I15" s="95"/>
      <c r="J15" s="49"/>
      <c r="K15" s="50"/>
      <c r="L15" s="51"/>
    </row>
    <row r="16" spans="2:12" ht="13.5" thickBot="1" x14ac:dyDescent="0.25">
      <c r="B16" s="19">
        <v>36385</v>
      </c>
      <c r="C16" s="90"/>
      <c r="D16" s="91"/>
      <c r="E16" s="92"/>
      <c r="F16" s="93"/>
      <c r="G16" s="135"/>
      <c r="H16" s="94"/>
      <c r="I16" s="95"/>
      <c r="J16" s="52"/>
      <c r="K16" s="53"/>
      <c r="L16" s="54"/>
    </row>
    <row r="17" spans="2:12" ht="12.75" x14ac:dyDescent="0.2">
      <c r="B17" s="19">
        <v>36417</v>
      </c>
      <c r="C17" s="90"/>
      <c r="D17" s="91"/>
      <c r="E17" s="92"/>
      <c r="F17" s="93"/>
      <c r="G17" s="135"/>
      <c r="H17" s="94"/>
      <c r="I17" s="95"/>
    </row>
    <row r="18" spans="2:12" ht="12.75" x14ac:dyDescent="0.2">
      <c r="B18" s="19">
        <v>36449</v>
      </c>
      <c r="C18" s="90"/>
      <c r="D18" s="91"/>
      <c r="E18" s="92"/>
      <c r="F18" s="93"/>
      <c r="G18" s="135"/>
      <c r="H18" s="94"/>
      <c r="I18" s="95"/>
    </row>
    <row r="19" spans="2:12" ht="12.75" x14ac:dyDescent="0.2">
      <c r="B19" s="19">
        <v>36481</v>
      </c>
      <c r="C19" s="90"/>
      <c r="D19" s="91"/>
      <c r="E19" s="92"/>
      <c r="F19" s="93"/>
      <c r="G19" s="135"/>
      <c r="H19" s="94"/>
      <c r="I19" s="95"/>
    </row>
    <row r="20" spans="2:12" ht="13.5" thickBot="1" x14ac:dyDescent="0.25">
      <c r="B20" s="19">
        <v>36513</v>
      </c>
      <c r="C20" s="90"/>
      <c r="D20" s="91"/>
      <c r="E20" s="92"/>
      <c r="F20" s="93"/>
      <c r="G20" s="135"/>
      <c r="H20" s="94"/>
      <c r="I20" s="95"/>
    </row>
    <row r="21" spans="2:12" ht="13.5" thickBot="1" x14ac:dyDescent="0.25">
      <c r="B21" s="18" t="s">
        <v>21</v>
      </c>
      <c r="C21" s="96"/>
      <c r="D21" s="97"/>
      <c r="E21" s="98"/>
      <c r="F21" s="99"/>
      <c r="G21" s="136"/>
      <c r="H21" s="100"/>
      <c r="I21" s="101"/>
    </row>
    <row r="22" spans="2:12" ht="12.75" x14ac:dyDescent="0.2">
      <c r="B22" s="19">
        <v>36526</v>
      </c>
      <c r="C22" s="90"/>
      <c r="D22" s="91"/>
      <c r="E22" s="92"/>
      <c r="F22" s="93"/>
      <c r="G22" s="135"/>
      <c r="H22" s="94"/>
      <c r="I22" s="95"/>
      <c r="J22" s="203"/>
      <c r="K22" s="200"/>
      <c r="L22" s="201"/>
    </row>
    <row r="23" spans="2:12" ht="12.75" x14ac:dyDescent="0.2">
      <c r="B23" s="19">
        <v>36557</v>
      </c>
      <c r="C23" s="90"/>
      <c r="D23" s="91"/>
      <c r="E23" s="92"/>
      <c r="F23" s="93"/>
      <c r="G23" s="135"/>
      <c r="H23" s="94"/>
      <c r="I23" s="95"/>
      <c r="J23" s="49"/>
      <c r="K23" s="50"/>
      <c r="L23" s="51"/>
    </row>
    <row r="24" spans="2:12" ht="12.75" x14ac:dyDescent="0.2">
      <c r="B24" s="19">
        <v>36586</v>
      </c>
      <c r="C24" s="90"/>
      <c r="D24" s="91"/>
      <c r="E24" s="92"/>
      <c r="F24" s="93"/>
      <c r="G24" s="135"/>
      <c r="H24" s="94"/>
      <c r="I24" s="95"/>
      <c r="J24" s="49"/>
      <c r="K24" s="50"/>
      <c r="L24" s="51"/>
    </row>
    <row r="25" spans="2:12" ht="12.75" x14ac:dyDescent="0.2">
      <c r="B25" s="19">
        <v>36617</v>
      </c>
      <c r="C25" s="90"/>
      <c r="D25" s="91"/>
      <c r="E25" s="92"/>
      <c r="F25" s="93"/>
      <c r="G25" s="135"/>
      <c r="H25" s="94"/>
      <c r="I25" s="95"/>
      <c r="J25" s="49"/>
      <c r="K25" s="50"/>
      <c r="L25" s="51"/>
    </row>
    <row r="26" spans="2:12" ht="12.75" x14ac:dyDescent="0.2">
      <c r="B26" s="19">
        <v>36647</v>
      </c>
      <c r="C26" s="90"/>
      <c r="D26" s="91"/>
      <c r="E26" s="92"/>
      <c r="F26" s="93"/>
      <c r="G26" s="135"/>
      <c r="H26" s="94"/>
      <c r="I26" s="95"/>
      <c r="J26" s="49"/>
      <c r="K26" s="50"/>
      <c r="L26" s="51"/>
    </row>
    <row r="27" spans="2:12" ht="12.75" x14ac:dyDescent="0.2">
      <c r="B27" s="19">
        <v>36678</v>
      </c>
      <c r="C27" s="90"/>
      <c r="D27" s="91"/>
      <c r="E27" s="92"/>
      <c r="F27" s="93"/>
      <c r="G27" s="135"/>
      <c r="H27" s="94"/>
      <c r="I27" s="95"/>
      <c r="J27" s="49"/>
      <c r="K27" s="50"/>
      <c r="L27" s="51"/>
    </row>
    <row r="28" spans="2:12" ht="12.75" x14ac:dyDescent="0.2">
      <c r="B28" s="19">
        <v>36708</v>
      </c>
      <c r="C28" s="90"/>
      <c r="D28" s="91"/>
      <c r="E28" s="92"/>
      <c r="F28" s="93"/>
      <c r="G28" s="135"/>
      <c r="H28" s="94"/>
      <c r="I28" s="95"/>
      <c r="J28" s="49"/>
      <c r="K28" s="50"/>
      <c r="L28" s="51"/>
    </row>
    <row r="29" spans="2:12" ht="13.5" thickBot="1" x14ac:dyDescent="0.25">
      <c r="B29" s="19">
        <v>36739</v>
      </c>
      <c r="C29" s="90"/>
      <c r="D29" s="91"/>
      <c r="E29" s="92"/>
      <c r="F29" s="93"/>
      <c r="G29" s="135"/>
      <c r="H29" s="94"/>
      <c r="I29" s="95"/>
      <c r="J29" s="52"/>
      <c r="K29" s="53"/>
      <c r="L29" s="54"/>
    </row>
    <row r="30" spans="2:12" ht="12.75" x14ac:dyDescent="0.2">
      <c r="B30" s="19">
        <v>36770</v>
      </c>
      <c r="C30" s="90"/>
      <c r="D30" s="91"/>
      <c r="E30" s="92"/>
      <c r="F30" s="93"/>
      <c r="G30" s="135"/>
      <c r="H30" s="94"/>
      <c r="I30" s="95"/>
    </row>
    <row r="31" spans="2:12" ht="12.75" x14ac:dyDescent="0.2">
      <c r="B31" s="19">
        <v>36800</v>
      </c>
      <c r="C31" s="90"/>
      <c r="D31" s="91"/>
      <c r="E31" s="92"/>
      <c r="F31" s="93"/>
      <c r="G31" s="135"/>
      <c r="H31" s="94"/>
      <c r="I31" s="95"/>
    </row>
    <row r="32" spans="2:12" ht="12.75" x14ac:dyDescent="0.2">
      <c r="B32" s="19">
        <v>36831</v>
      </c>
      <c r="C32" s="90"/>
      <c r="D32" s="91"/>
      <c r="E32" s="92"/>
      <c r="F32" s="93"/>
      <c r="G32" s="135"/>
      <c r="H32" s="94"/>
      <c r="I32" s="95"/>
    </row>
    <row r="33" spans="2:12" ht="13.5" thickBot="1" x14ac:dyDescent="0.25">
      <c r="B33" s="19">
        <v>36861</v>
      </c>
      <c r="C33" s="90"/>
      <c r="D33" s="91"/>
      <c r="E33" s="92"/>
      <c r="F33" s="93"/>
      <c r="G33" s="135"/>
      <c r="H33" s="94"/>
      <c r="I33" s="95"/>
    </row>
    <row r="34" spans="2:12" ht="13.5" thickBot="1" x14ac:dyDescent="0.25">
      <c r="B34" s="18" t="s">
        <v>23</v>
      </c>
      <c r="C34" s="96"/>
      <c r="D34" s="97"/>
      <c r="E34" s="98"/>
      <c r="F34" s="99"/>
      <c r="G34" s="136"/>
      <c r="H34" s="100"/>
      <c r="I34" s="101"/>
    </row>
    <row r="35" spans="2:12" ht="12.75" x14ac:dyDescent="0.2">
      <c r="B35" s="19">
        <v>36892</v>
      </c>
      <c r="C35" s="90"/>
      <c r="D35" s="91"/>
      <c r="E35" s="92"/>
      <c r="F35" s="93"/>
      <c r="G35" s="135"/>
      <c r="H35" s="94"/>
      <c r="I35" s="95"/>
      <c r="J35" s="203"/>
      <c r="K35" s="200"/>
      <c r="L35" s="201"/>
    </row>
    <row r="36" spans="2:12" ht="12.75" x14ac:dyDescent="0.2">
      <c r="B36" s="19">
        <v>36923</v>
      </c>
      <c r="C36" s="90"/>
      <c r="D36" s="91"/>
      <c r="E36" s="92"/>
      <c r="F36" s="93"/>
      <c r="G36" s="135"/>
      <c r="H36" s="94"/>
      <c r="I36" s="95"/>
      <c r="J36" s="49"/>
      <c r="K36" s="50"/>
      <c r="L36" s="51"/>
    </row>
    <row r="37" spans="2:12" ht="12.75" x14ac:dyDescent="0.2">
      <c r="B37" s="19">
        <v>36951</v>
      </c>
      <c r="C37" s="90"/>
      <c r="D37" s="91"/>
      <c r="E37" s="92"/>
      <c r="F37" s="93"/>
      <c r="G37" s="135"/>
      <c r="H37" s="94"/>
      <c r="I37" s="95"/>
      <c r="J37" s="49"/>
      <c r="K37" s="50"/>
      <c r="L37" s="51"/>
    </row>
    <row r="38" spans="2:12" ht="12.75" x14ac:dyDescent="0.2">
      <c r="B38" s="19">
        <v>36982</v>
      </c>
      <c r="C38" s="90"/>
      <c r="D38" s="91"/>
      <c r="E38" s="92"/>
      <c r="F38" s="93"/>
      <c r="G38" s="135"/>
      <c r="H38" s="94"/>
      <c r="I38" s="95"/>
      <c r="J38" s="49"/>
      <c r="K38" s="50"/>
      <c r="L38" s="51"/>
    </row>
    <row r="39" spans="2:12" ht="12.75" x14ac:dyDescent="0.2">
      <c r="B39" s="19">
        <v>37012</v>
      </c>
      <c r="C39" s="90"/>
      <c r="D39" s="91"/>
      <c r="E39" s="92"/>
      <c r="F39" s="93"/>
      <c r="G39" s="135"/>
      <c r="H39" s="94"/>
      <c r="I39" s="95"/>
      <c r="J39" s="49"/>
      <c r="K39" s="50"/>
      <c r="L39" s="51"/>
    </row>
    <row r="40" spans="2:12" ht="12.75" x14ac:dyDescent="0.2">
      <c r="B40" s="19">
        <v>37043</v>
      </c>
      <c r="C40" s="90"/>
      <c r="D40" s="91"/>
      <c r="E40" s="92"/>
      <c r="F40" s="93"/>
      <c r="G40" s="135"/>
      <c r="H40" s="94"/>
      <c r="I40" s="95"/>
      <c r="J40" s="49"/>
      <c r="K40" s="50"/>
      <c r="L40" s="51"/>
    </row>
    <row r="41" spans="2:12" ht="12.75" x14ac:dyDescent="0.2">
      <c r="B41" s="19">
        <v>37073</v>
      </c>
      <c r="C41" s="90"/>
      <c r="D41" s="91"/>
      <c r="E41" s="92"/>
      <c r="F41" s="93"/>
      <c r="G41" s="135"/>
      <c r="H41" s="94"/>
      <c r="I41" s="95"/>
      <c r="J41" s="49"/>
      <c r="K41" s="50"/>
      <c r="L41" s="51"/>
    </row>
    <row r="42" spans="2:12" ht="13.5" thickBot="1" x14ac:dyDescent="0.25">
      <c r="B42" s="19">
        <v>37104</v>
      </c>
      <c r="C42" s="90"/>
      <c r="D42" s="91"/>
      <c r="E42" s="92"/>
      <c r="F42" s="93"/>
      <c r="G42" s="135"/>
      <c r="H42" s="94"/>
      <c r="I42" s="95"/>
      <c r="J42" s="52"/>
      <c r="K42" s="53"/>
      <c r="L42" s="54"/>
    </row>
    <row r="43" spans="2:12" ht="12.75" x14ac:dyDescent="0.2">
      <c r="B43" s="19">
        <v>37135</v>
      </c>
      <c r="C43" s="90"/>
      <c r="D43" s="91"/>
      <c r="E43" s="92"/>
      <c r="F43" s="93"/>
      <c r="G43" s="135"/>
      <c r="H43" s="94"/>
      <c r="I43" s="95"/>
    </row>
    <row r="44" spans="2:12" ht="12.75" x14ac:dyDescent="0.2">
      <c r="B44" s="19">
        <v>37165</v>
      </c>
      <c r="C44" s="90"/>
      <c r="D44" s="91"/>
      <c r="E44" s="92"/>
      <c r="F44" s="93"/>
      <c r="G44" s="135"/>
      <c r="H44" s="94"/>
      <c r="I44" s="95"/>
    </row>
    <row r="45" spans="2:12" ht="12.75" x14ac:dyDescent="0.2">
      <c r="B45" s="19">
        <v>37196</v>
      </c>
      <c r="C45" s="90"/>
      <c r="D45" s="91"/>
      <c r="E45" s="92"/>
      <c r="F45" s="93"/>
      <c r="G45" s="135"/>
      <c r="H45" s="94"/>
      <c r="I45" s="95"/>
    </row>
    <row r="46" spans="2:12" ht="13.5" thickBot="1" x14ac:dyDescent="0.25">
      <c r="B46" s="19">
        <v>37226</v>
      </c>
      <c r="C46" s="90"/>
      <c r="D46" s="91"/>
      <c r="E46" s="92"/>
      <c r="F46" s="93"/>
      <c r="G46" s="135"/>
      <c r="H46" s="94"/>
      <c r="I46" s="95"/>
    </row>
    <row r="47" spans="2:12" ht="13.5" thickBot="1" x14ac:dyDescent="0.25">
      <c r="B47" s="18" t="s">
        <v>24</v>
      </c>
      <c r="C47" s="96"/>
      <c r="D47" s="97"/>
      <c r="E47" s="98"/>
      <c r="F47" s="99"/>
      <c r="G47" s="136"/>
      <c r="H47" s="100"/>
      <c r="I47" s="101"/>
    </row>
    <row r="48" spans="2:12" ht="12.75" x14ac:dyDescent="0.2">
      <c r="B48" s="19">
        <v>37257</v>
      </c>
      <c r="C48" s="90"/>
      <c r="D48" s="91"/>
      <c r="E48" s="92"/>
      <c r="F48" s="93"/>
      <c r="G48" s="135"/>
      <c r="H48" s="94"/>
      <c r="I48" s="95"/>
      <c r="J48" s="203"/>
      <c r="K48" s="200"/>
      <c r="L48" s="201"/>
    </row>
    <row r="49" spans="2:12" ht="12.75" x14ac:dyDescent="0.2">
      <c r="B49" s="19">
        <v>37289</v>
      </c>
      <c r="C49" s="90"/>
      <c r="D49" s="91"/>
      <c r="E49" s="92"/>
      <c r="F49" s="93"/>
      <c r="G49" s="135"/>
      <c r="H49" s="94"/>
      <c r="I49" s="95"/>
      <c r="J49" s="49"/>
      <c r="K49" s="50"/>
      <c r="L49" s="51"/>
    </row>
    <row r="50" spans="2:12" ht="12.75" x14ac:dyDescent="0.2">
      <c r="B50" s="19">
        <v>37317</v>
      </c>
      <c r="C50" s="90"/>
      <c r="D50" s="91"/>
      <c r="E50" s="92"/>
      <c r="F50" s="93"/>
      <c r="G50" s="135"/>
      <c r="H50" s="94"/>
      <c r="I50" s="95"/>
      <c r="J50" s="49"/>
      <c r="K50" s="50"/>
      <c r="L50" s="51"/>
    </row>
    <row r="51" spans="2:12" ht="12.75" x14ac:dyDescent="0.2">
      <c r="B51" s="19">
        <v>37348</v>
      </c>
      <c r="C51" s="90"/>
      <c r="D51" s="91"/>
      <c r="E51" s="92"/>
      <c r="F51" s="93"/>
      <c r="G51" s="135"/>
      <c r="H51" s="94"/>
      <c r="I51" s="95"/>
      <c r="J51" s="49"/>
      <c r="K51" s="50"/>
      <c r="L51" s="51"/>
    </row>
    <row r="52" spans="2:12" ht="12.75" x14ac:dyDescent="0.2">
      <c r="B52" s="19">
        <v>37378</v>
      </c>
      <c r="C52" s="90"/>
      <c r="D52" s="91"/>
      <c r="E52" s="92"/>
      <c r="F52" s="93"/>
      <c r="G52" s="135"/>
      <c r="H52" s="94"/>
      <c r="I52" s="95"/>
      <c r="J52" s="49"/>
      <c r="K52" s="50"/>
      <c r="L52" s="51"/>
    </row>
    <row r="53" spans="2:12" ht="12.75" x14ac:dyDescent="0.2">
      <c r="B53" s="19">
        <v>37409</v>
      </c>
      <c r="C53" s="90"/>
      <c r="D53" s="91"/>
      <c r="E53" s="92"/>
      <c r="F53" s="93"/>
      <c r="G53" s="135"/>
      <c r="H53" s="94"/>
      <c r="I53" s="95"/>
      <c r="J53" s="49"/>
      <c r="K53" s="50"/>
      <c r="L53" s="51"/>
    </row>
    <row r="54" spans="2:12" ht="12.75" x14ac:dyDescent="0.2">
      <c r="B54" s="19">
        <v>37439</v>
      </c>
      <c r="C54" s="90"/>
      <c r="D54" s="91"/>
      <c r="E54" s="92"/>
      <c r="F54" s="93"/>
      <c r="G54" s="135"/>
      <c r="H54" s="94"/>
      <c r="I54" s="95"/>
      <c r="J54" s="49"/>
      <c r="K54" s="50"/>
      <c r="L54" s="51"/>
    </row>
    <row r="55" spans="2:12" ht="13.5" thickBot="1" x14ac:dyDescent="0.25">
      <c r="B55" s="19">
        <v>37470</v>
      </c>
      <c r="C55" s="90"/>
      <c r="D55" s="91"/>
      <c r="E55" s="92"/>
      <c r="F55" s="93"/>
      <c r="G55" s="135"/>
      <c r="H55" s="94"/>
      <c r="I55" s="95"/>
      <c r="J55" s="52"/>
      <c r="K55" s="53"/>
      <c r="L55" s="54"/>
    </row>
    <row r="56" spans="2:12" ht="12.75" x14ac:dyDescent="0.2">
      <c r="B56" s="19">
        <v>37501</v>
      </c>
      <c r="C56" s="90"/>
      <c r="D56" s="91"/>
      <c r="E56" s="92"/>
      <c r="F56" s="93"/>
      <c r="G56" s="135"/>
      <c r="H56" s="94"/>
      <c r="I56" s="95"/>
    </row>
    <row r="57" spans="2:12" ht="12.75" x14ac:dyDescent="0.2">
      <c r="B57" s="19">
        <v>37531</v>
      </c>
      <c r="C57" s="90"/>
      <c r="D57" s="91"/>
      <c r="E57" s="92"/>
      <c r="F57" s="93"/>
      <c r="G57" s="135"/>
      <c r="H57" s="94"/>
      <c r="I57" s="95"/>
    </row>
    <row r="58" spans="2:12" ht="12.75" x14ac:dyDescent="0.2">
      <c r="B58" s="19">
        <v>37562</v>
      </c>
      <c r="C58" s="90"/>
      <c r="D58" s="91"/>
      <c r="E58" s="92"/>
      <c r="F58" s="93"/>
      <c r="G58" s="135"/>
      <c r="H58" s="94"/>
      <c r="I58" s="95"/>
    </row>
    <row r="59" spans="2:12" ht="13.5" thickBot="1" x14ac:dyDescent="0.25">
      <c r="B59" s="19">
        <v>37592</v>
      </c>
      <c r="C59" s="90"/>
      <c r="D59" s="91"/>
      <c r="E59" s="92"/>
      <c r="F59" s="93"/>
      <c r="G59" s="135"/>
      <c r="H59" s="94"/>
      <c r="I59" s="95"/>
    </row>
    <row r="60" spans="2:12" ht="13.5" thickBot="1" x14ac:dyDescent="0.25">
      <c r="B60" s="18" t="s">
        <v>26</v>
      </c>
      <c r="C60" s="96"/>
      <c r="D60" s="97"/>
      <c r="E60" s="98"/>
      <c r="F60" s="99"/>
      <c r="G60" s="136"/>
      <c r="H60" s="100"/>
      <c r="I60" s="101"/>
    </row>
    <row r="61" spans="2:12" ht="12.75" x14ac:dyDescent="0.2">
      <c r="B61" s="19">
        <v>37622</v>
      </c>
      <c r="C61" s="90"/>
      <c r="D61" s="91"/>
      <c r="E61" s="92"/>
      <c r="F61" s="93"/>
      <c r="G61" s="135"/>
      <c r="H61" s="94"/>
      <c r="I61" s="95"/>
      <c r="J61" s="199"/>
      <c r="K61" s="200"/>
      <c r="L61" s="201"/>
    </row>
    <row r="62" spans="2:12" ht="12.75" x14ac:dyDescent="0.2">
      <c r="B62" s="19">
        <v>37653</v>
      </c>
      <c r="C62" s="90"/>
      <c r="D62" s="91"/>
      <c r="E62" s="92"/>
      <c r="F62" s="93"/>
      <c r="G62" s="135"/>
      <c r="H62" s="94"/>
      <c r="I62" s="95"/>
      <c r="J62" s="49"/>
      <c r="K62" s="85"/>
      <c r="L62" s="51"/>
    </row>
    <row r="63" spans="2:12" ht="12.75" x14ac:dyDescent="0.2">
      <c r="B63" s="19">
        <v>37681</v>
      </c>
      <c r="C63" s="90"/>
      <c r="D63" s="91"/>
      <c r="E63" s="92"/>
      <c r="F63" s="93"/>
      <c r="G63" s="135"/>
      <c r="H63" s="94"/>
      <c r="I63" s="95"/>
      <c r="J63" s="49"/>
      <c r="K63" s="50"/>
      <c r="L63" s="51"/>
    </row>
    <row r="64" spans="2:12" ht="12.75" x14ac:dyDescent="0.2">
      <c r="B64" s="19">
        <v>37712</v>
      </c>
      <c r="C64" s="90"/>
      <c r="D64" s="91"/>
      <c r="E64" s="92"/>
      <c r="F64" s="93"/>
      <c r="G64" s="135"/>
      <c r="H64" s="94"/>
      <c r="I64" s="95"/>
      <c r="J64" s="49"/>
      <c r="K64" s="50"/>
      <c r="L64" s="51"/>
    </row>
    <row r="65" spans="2:12" ht="12.75" x14ac:dyDescent="0.2">
      <c r="B65" s="19">
        <v>37742</v>
      </c>
      <c r="C65" s="90"/>
      <c r="D65" s="91"/>
      <c r="E65" s="92"/>
      <c r="F65" s="93"/>
      <c r="G65" s="135"/>
      <c r="H65" s="94"/>
      <c r="I65" s="95"/>
      <c r="J65" s="49"/>
      <c r="K65" s="50"/>
      <c r="L65" s="51"/>
    </row>
    <row r="66" spans="2:12" ht="12.75" x14ac:dyDescent="0.2">
      <c r="B66" s="19">
        <v>37773</v>
      </c>
      <c r="C66" s="90"/>
      <c r="D66" s="91"/>
      <c r="E66" s="92"/>
      <c r="F66" s="93"/>
      <c r="G66" s="135"/>
      <c r="H66" s="94"/>
      <c r="I66" s="95"/>
      <c r="J66" s="49"/>
      <c r="K66" s="50"/>
      <c r="L66" s="51"/>
    </row>
    <row r="67" spans="2:12" ht="12.75" x14ac:dyDescent="0.2">
      <c r="B67" s="19">
        <v>37803</v>
      </c>
      <c r="C67" s="90"/>
      <c r="D67" s="91"/>
      <c r="E67" s="92"/>
      <c r="F67" s="93"/>
      <c r="G67" s="135"/>
      <c r="H67" s="94"/>
      <c r="I67" s="95"/>
      <c r="J67" s="49"/>
      <c r="K67" s="50"/>
      <c r="L67" s="51"/>
    </row>
    <row r="68" spans="2:12" ht="13.5" thickBot="1" x14ac:dyDescent="0.25">
      <c r="B68" s="19">
        <v>37834</v>
      </c>
      <c r="C68" s="90"/>
      <c r="D68" s="91"/>
      <c r="E68" s="92"/>
      <c r="F68" s="93"/>
      <c r="G68" s="135"/>
      <c r="H68" s="94"/>
      <c r="I68" s="95"/>
      <c r="J68" s="52"/>
      <c r="K68" s="53"/>
      <c r="L68" s="54"/>
    </row>
    <row r="69" spans="2:12" ht="12.75" x14ac:dyDescent="0.2">
      <c r="B69" s="19">
        <v>37865</v>
      </c>
      <c r="C69" s="90"/>
      <c r="D69" s="91"/>
      <c r="E69" s="92"/>
      <c r="F69" s="93"/>
      <c r="G69" s="135"/>
      <c r="H69" s="94"/>
      <c r="I69" s="95"/>
    </row>
    <row r="70" spans="2:12" ht="12.75" x14ac:dyDescent="0.2">
      <c r="B70" s="19">
        <v>37895</v>
      </c>
      <c r="C70" s="90"/>
      <c r="D70" s="91"/>
      <c r="E70" s="92"/>
      <c r="F70" s="93"/>
      <c r="G70" s="135"/>
      <c r="H70" s="94"/>
      <c r="I70" s="95"/>
    </row>
    <row r="71" spans="2:12" ht="12.75" x14ac:dyDescent="0.2">
      <c r="B71" s="19">
        <v>37926</v>
      </c>
      <c r="C71" s="90"/>
      <c r="D71" s="91"/>
      <c r="E71" s="92"/>
      <c r="F71" s="93"/>
      <c r="G71" s="135"/>
      <c r="H71" s="94"/>
      <c r="I71" s="95"/>
    </row>
    <row r="72" spans="2:12" ht="13.5" thickBot="1" x14ac:dyDescent="0.25">
      <c r="B72" s="19">
        <v>37956</v>
      </c>
      <c r="C72" s="90"/>
      <c r="D72" s="91"/>
      <c r="E72" s="92"/>
      <c r="F72" s="93"/>
      <c r="G72" s="135"/>
      <c r="H72" s="94"/>
      <c r="I72" s="95"/>
    </row>
    <row r="73" spans="2:12" ht="13.5" thickBot="1" x14ac:dyDescent="0.25">
      <c r="B73" s="56" t="s">
        <v>28</v>
      </c>
      <c r="C73" s="96"/>
      <c r="D73" s="97"/>
      <c r="E73" s="98"/>
      <c r="F73" s="99"/>
      <c r="G73" s="136"/>
      <c r="H73" s="100"/>
      <c r="I73" s="101"/>
    </row>
    <row r="74" spans="2:12" ht="12.75" x14ac:dyDescent="0.2">
      <c r="B74" s="19">
        <v>37987</v>
      </c>
      <c r="C74" s="90"/>
      <c r="D74" s="91"/>
      <c r="E74" s="92"/>
      <c r="F74" s="93"/>
      <c r="G74" s="135"/>
      <c r="H74" s="94"/>
      <c r="I74" s="95"/>
      <c r="J74" s="199"/>
      <c r="K74" s="204"/>
      <c r="L74" s="205"/>
    </row>
    <row r="75" spans="2:12" ht="12.75" x14ac:dyDescent="0.2">
      <c r="B75" s="19">
        <v>38018</v>
      </c>
      <c r="C75" s="90"/>
      <c r="D75" s="91"/>
      <c r="E75" s="92"/>
      <c r="F75" s="93"/>
      <c r="G75" s="135"/>
      <c r="H75" s="94"/>
      <c r="I75" s="95"/>
      <c r="J75" s="49"/>
      <c r="K75" s="85"/>
      <c r="L75" s="51"/>
    </row>
    <row r="76" spans="2:12" ht="12.75" x14ac:dyDescent="0.2">
      <c r="B76" s="19">
        <v>38047</v>
      </c>
      <c r="C76" s="90"/>
      <c r="D76" s="91"/>
      <c r="E76" s="92"/>
      <c r="F76" s="93"/>
      <c r="G76" s="135"/>
      <c r="H76" s="94"/>
      <c r="I76" s="95"/>
      <c r="J76" s="49"/>
      <c r="K76" s="50"/>
      <c r="L76" s="51"/>
    </row>
    <row r="77" spans="2:12" ht="12.75" x14ac:dyDescent="0.2">
      <c r="B77" s="19">
        <v>38078</v>
      </c>
      <c r="C77" s="90"/>
      <c r="D77" s="91"/>
      <c r="E77" s="92"/>
      <c r="F77" s="93"/>
      <c r="G77" s="135"/>
      <c r="H77" s="94"/>
      <c r="I77" s="95"/>
      <c r="J77" s="49"/>
      <c r="K77" s="50"/>
      <c r="L77" s="51"/>
    </row>
    <row r="78" spans="2:12" ht="12.75" x14ac:dyDescent="0.2">
      <c r="B78" s="19">
        <v>38108</v>
      </c>
      <c r="C78" s="90"/>
      <c r="D78" s="91"/>
      <c r="E78" s="92"/>
      <c r="F78" s="93"/>
      <c r="G78" s="135"/>
      <c r="H78" s="94"/>
      <c r="I78" s="95"/>
      <c r="J78" s="49"/>
      <c r="K78" s="50"/>
      <c r="L78" s="51"/>
    </row>
    <row r="79" spans="2:12" ht="12.75" x14ac:dyDescent="0.2">
      <c r="B79" s="19">
        <v>38139</v>
      </c>
      <c r="C79" s="90"/>
      <c r="D79" s="91"/>
      <c r="E79" s="92"/>
      <c r="F79" s="93"/>
      <c r="G79" s="135"/>
      <c r="H79" s="94"/>
      <c r="I79" s="95"/>
      <c r="J79" s="49"/>
      <c r="K79" s="50"/>
      <c r="L79" s="51"/>
    </row>
    <row r="80" spans="2:12" ht="12.75" x14ac:dyDescent="0.2">
      <c r="B80" s="19">
        <v>38169</v>
      </c>
      <c r="C80" s="90"/>
      <c r="D80" s="91"/>
      <c r="E80" s="92"/>
      <c r="F80" s="93"/>
      <c r="G80" s="135"/>
      <c r="H80" s="94"/>
      <c r="I80" s="95"/>
      <c r="J80" s="49"/>
      <c r="K80" s="50"/>
      <c r="L80" s="51"/>
    </row>
    <row r="81" spans="2:12" ht="13.5" thickBot="1" x14ac:dyDescent="0.25">
      <c r="B81" s="19">
        <v>38200</v>
      </c>
      <c r="C81" s="90"/>
      <c r="D81" s="91"/>
      <c r="E81" s="92"/>
      <c r="F81" s="93"/>
      <c r="G81" s="135"/>
      <c r="H81" s="94"/>
      <c r="I81" s="95"/>
      <c r="J81" s="52"/>
      <c r="K81" s="53"/>
      <c r="L81" s="54"/>
    </row>
    <row r="82" spans="2:12" ht="12.75" x14ac:dyDescent="0.2">
      <c r="B82" s="19">
        <v>38231</v>
      </c>
      <c r="C82" s="90"/>
      <c r="D82" s="91"/>
      <c r="E82" s="92"/>
      <c r="F82" s="93"/>
      <c r="G82" s="135"/>
      <c r="H82" s="94"/>
      <c r="I82" s="95"/>
    </row>
    <row r="83" spans="2:12" ht="12.75" x14ac:dyDescent="0.2">
      <c r="B83" s="19">
        <v>38261</v>
      </c>
      <c r="C83" s="90"/>
      <c r="D83" s="91"/>
      <c r="E83" s="92"/>
      <c r="F83" s="93"/>
      <c r="G83" s="135"/>
      <c r="H83" s="94"/>
      <c r="I83" s="95"/>
    </row>
    <row r="84" spans="2:12" ht="12.75" x14ac:dyDescent="0.2">
      <c r="B84" s="19">
        <v>38292</v>
      </c>
      <c r="C84" s="90"/>
      <c r="D84" s="91"/>
      <c r="E84" s="92"/>
      <c r="F84" s="93"/>
      <c r="G84" s="135"/>
      <c r="H84" s="94"/>
      <c r="I84" s="95"/>
    </row>
    <row r="85" spans="2:12" ht="13.5" thickBot="1" x14ac:dyDescent="0.25">
      <c r="B85" s="19">
        <v>38322</v>
      </c>
      <c r="C85" s="90"/>
      <c r="D85" s="91"/>
      <c r="E85" s="92"/>
      <c r="F85" s="93"/>
      <c r="G85" s="135"/>
      <c r="H85" s="94"/>
      <c r="I85" s="95"/>
    </row>
    <row r="86" spans="2:12" ht="13.5" thickBot="1" x14ac:dyDescent="0.25">
      <c r="B86" s="56" t="s">
        <v>30</v>
      </c>
      <c r="C86" s="96"/>
      <c r="D86" s="97"/>
      <c r="E86" s="98"/>
      <c r="F86" s="99"/>
      <c r="G86" s="136"/>
      <c r="H86" s="100"/>
      <c r="I86" s="101"/>
    </row>
    <row r="87" spans="2:12" ht="12.75" x14ac:dyDescent="0.2">
      <c r="B87" s="19">
        <v>38353</v>
      </c>
      <c r="C87" s="90"/>
      <c r="D87" s="91"/>
      <c r="E87" s="92"/>
      <c r="F87" s="93"/>
      <c r="G87" s="135"/>
      <c r="H87" s="94"/>
      <c r="I87" s="95"/>
      <c r="J87" s="199"/>
      <c r="K87" s="200"/>
      <c r="L87" s="201"/>
    </row>
    <row r="88" spans="2:12" ht="12.75" x14ac:dyDescent="0.2">
      <c r="B88" s="19">
        <v>38384</v>
      </c>
      <c r="C88" s="90"/>
      <c r="D88" s="91"/>
      <c r="E88" s="92"/>
      <c r="F88" s="93"/>
      <c r="G88" s="135"/>
      <c r="H88" s="94"/>
      <c r="I88" s="95"/>
      <c r="J88" s="49"/>
      <c r="K88" s="85"/>
      <c r="L88" s="51"/>
    </row>
    <row r="89" spans="2:12" ht="12.75" x14ac:dyDescent="0.2">
      <c r="B89" s="19">
        <v>38412</v>
      </c>
      <c r="C89" s="90"/>
      <c r="D89" s="91"/>
      <c r="E89" s="92"/>
      <c r="F89" s="93"/>
      <c r="G89" s="135"/>
      <c r="H89" s="94"/>
      <c r="I89" s="95"/>
      <c r="J89" s="49"/>
      <c r="K89" s="50"/>
      <c r="L89" s="51"/>
    </row>
    <row r="90" spans="2:12" ht="12.75" x14ac:dyDescent="0.2">
      <c r="B90" s="19">
        <v>38443</v>
      </c>
      <c r="C90" s="90"/>
      <c r="D90" s="91"/>
      <c r="E90" s="92"/>
      <c r="F90" s="93"/>
      <c r="G90" s="135"/>
      <c r="H90" s="94"/>
      <c r="I90" s="95"/>
      <c r="J90" s="49"/>
      <c r="K90" s="50"/>
      <c r="L90" s="51"/>
    </row>
    <row r="91" spans="2:12" ht="12.75" x14ac:dyDescent="0.2">
      <c r="B91" s="19">
        <v>38473</v>
      </c>
      <c r="C91" s="90"/>
      <c r="D91" s="91"/>
      <c r="E91" s="92"/>
      <c r="F91" s="93"/>
      <c r="G91" s="135"/>
      <c r="H91" s="94"/>
      <c r="I91" s="95"/>
      <c r="J91" s="49"/>
      <c r="K91" s="50"/>
      <c r="L91" s="51"/>
    </row>
    <row r="92" spans="2:12" ht="12.75" x14ac:dyDescent="0.2">
      <c r="B92" s="19">
        <v>38504</v>
      </c>
      <c r="C92" s="90"/>
      <c r="D92" s="91"/>
      <c r="E92" s="92"/>
      <c r="F92" s="93"/>
      <c r="G92" s="135"/>
      <c r="H92" s="94"/>
      <c r="I92" s="95"/>
      <c r="J92" s="49"/>
      <c r="K92" s="50"/>
      <c r="L92" s="51"/>
    </row>
    <row r="93" spans="2:12" ht="12.75" x14ac:dyDescent="0.2">
      <c r="B93" s="19">
        <v>38534</v>
      </c>
      <c r="C93" s="90"/>
      <c r="D93" s="91"/>
      <c r="E93" s="92"/>
      <c r="F93" s="93"/>
      <c r="G93" s="135"/>
      <c r="H93" s="94"/>
      <c r="I93" s="95"/>
      <c r="J93" s="49"/>
      <c r="K93" s="50"/>
      <c r="L93" s="51"/>
    </row>
    <row r="94" spans="2:12" ht="13.5" thickBot="1" x14ac:dyDescent="0.25">
      <c r="B94" s="19">
        <v>38565</v>
      </c>
      <c r="C94" s="90"/>
      <c r="D94" s="91"/>
      <c r="E94" s="92"/>
      <c r="F94" s="93"/>
      <c r="G94" s="135"/>
      <c r="H94" s="94"/>
      <c r="I94" s="95"/>
      <c r="J94" s="52"/>
      <c r="K94" s="53"/>
      <c r="L94" s="54"/>
    </row>
    <row r="95" spans="2:12" ht="12.75" x14ac:dyDescent="0.2">
      <c r="B95" s="19">
        <v>38596</v>
      </c>
      <c r="C95" s="90"/>
      <c r="D95" s="91"/>
      <c r="E95" s="92"/>
      <c r="F95" s="93"/>
      <c r="G95" s="135"/>
      <c r="H95" s="94"/>
      <c r="I95" s="95"/>
    </row>
    <row r="96" spans="2:12" ht="12.75" x14ac:dyDescent="0.2">
      <c r="B96" s="19">
        <v>38626</v>
      </c>
      <c r="C96" s="90"/>
      <c r="D96" s="91"/>
      <c r="E96" s="92"/>
      <c r="F96" s="93"/>
      <c r="G96" s="135"/>
      <c r="H96" s="94"/>
      <c r="I96" s="95"/>
    </row>
    <row r="97" spans="2:12" ht="12.75" x14ac:dyDescent="0.2">
      <c r="B97" s="19">
        <v>38657</v>
      </c>
      <c r="C97" s="90"/>
      <c r="D97" s="91"/>
      <c r="E97" s="92"/>
      <c r="F97" s="93"/>
      <c r="G97" s="135"/>
      <c r="H97" s="94"/>
      <c r="I97" s="95"/>
    </row>
    <row r="98" spans="2:12" ht="13.5" thickBot="1" x14ac:dyDescent="0.25">
      <c r="B98" s="19">
        <v>38687</v>
      </c>
      <c r="C98" s="90"/>
      <c r="D98" s="91"/>
      <c r="E98" s="92"/>
      <c r="F98" s="93"/>
      <c r="G98" s="135"/>
      <c r="H98" s="94"/>
      <c r="I98" s="95"/>
    </row>
    <row r="99" spans="2:12" ht="13.5" thickBot="1" x14ac:dyDescent="0.25">
      <c r="B99" s="56" t="s">
        <v>32</v>
      </c>
      <c r="C99" s="96"/>
      <c r="D99" s="97"/>
      <c r="E99" s="98"/>
      <c r="F99" s="99"/>
      <c r="G99" s="136"/>
      <c r="H99" s="100"/>
      <c r="I99" s="101"/>
    </row>
    <row r="100" spans="2:12" ht="12.75" x14ac:dyDescent="0.2">
      <c r="B100" s="19">
        <v>38718</v>
      </c>
      <c r="C100" s="90"/>
      <c r="D100" s="91"/>
      <c r="E100" s="92"/>
      <c r="F100" s="93"/>
      <c r="G100" s="135"/>
      <c r="H100" s="94"/>
      <c r="I100" s="95"/>
      <c r="J100" s="199"/>
      <c r="K100" s="200"/>
      <c r="L100" s="201"/>
    </row>
    <row r="101" spans="2:12" ht="12.75" x14ac:dyDescent="0.2">
      <c r="B101" s="19">
        <v>38749</v>
      </c>
      <c r="C101" s="90"/>
      <c r="D101" s="91"/>
      <c r="E101" s="92"/>
      <c r="F101" s="93"/>
      <c r="G101" s="135"/>
      <c r="H101" s="94"/>
      <c r="I101" s="95"/>
      <c r="J101" s="49"/>
      <c r="K101" s="85"/>
      <c r="L101" s="51"/>
    </row>
    <row r="102" spans="2:12" ht="12.75" x14ac:dyDescent="0.2">
      <c r="B102" s="19">
        <v>38777</v>
      </c>
      <c r="C102" s="90"/>
      <c r="D102" s="91"/>
      <c r="E102" s="92"/>
      <c r="F102" s="93"/>
      <c r="G102" s="135"/>
      <c r="H102" s="94"/>
      <c r="I102" s="95"/>
      <c r="J102" s="49"/>
      <c r="K102" s="50"/>
      <c r="L102" s="51"/>
    </row>
    <row r="103" spans="2:12" ht="12.75" x14ac:dyDescent="0.2">
      <c r="B103" s="19">
        <v>38808</v>
      </c>
      <c r="C103" s="90"/>
      <c r="D103" s="91"/>
      <c r="E103" s="92"/>
      <c r="F103" s="93"/>
      <c r="G103" s="135"/>
      <c r="H103" s="94"/>
      <c r="I103" s="95"/>
      <c r="J103" s="49"/>
      <c r="K103" s="50"/>
      <c r="L103" s="51"/>
    </row>
    <row r="104" spans="2:12" ht="12.75" x14ac:dyDescent="0.2">
      <c r="B104" s="19">
        <v>38838</v>
      </c>
      <c r="C104" s="90"/>
      <c r="D104" s="91"/>
      <c r="E104" s="92"/>
      <c r="F104" s="93"/>
      <c r="G104" s="135"/>
      <c r="H104" s="94"/>
      <c r="I104" s="95"/>
      <c r="J104" s="49"/>
      <c r="K104" s="50"/>
      <c r="L104" s="51"/>
    </row>
    <row r="105" spans="2:12" ht="12.75" x14ac:dyDescent="0.2">
      <c r="B105" s="19">
        <v>38869</v>
      </c>
      <c r="C105" s="90"/>
      <c r="D105" s="91"/>
      <c r="E105" s="92"/>
      <c r="F105" s="93"/>
      <c r="G105" s="135"/>
      <c r="H105" s="94"/>
      <c r="I105" s="95"/>
      <c r="J105" s="49"/>
      <c r="K105" s="50"/>
      <c r="L105" s="51"/>
    </row>
    <row r="106" spans="2:12" ht="12.75" x14ac:dyDescent="0.2">
      <c r="B106" s="19">
        <v>38899</v>
      </c>
      <c r="C106" s="90"/>
      <c r="D106" s="91"/>
      <c r="E106" s="92"/>
      <c r="F106" s="93"/>
      <c r="G106" s="135"/>
      <c r="H106" s="94"/>
      <c r="I106" s="95"/>
      <c r="J106" s="49"/>
      <c r="K106" s="50"/>
      <c r="L106" s="51"/>
    </row>
    <row r="107" spans="2:12" ht="13.5" thickBot="1" x14ac:dyDescent="0.25">
      <c r="B107" s="19">
        <v>38930</v>
      </c>
      <c r="C107" s="90"/>
      <c r="D107" s="91"/>
      <c r="E107" s="92"/>
      <c r="F107" s="93"/>
      <c r="G107" s="135"/>
      <c r="H107" s="94"/>
      <c r="I107" s="95"/>
      <c r="J107" s="52"/>
      <c r="K107" s="53"/>
      <c r="L107" s="54"/>
    </row>
    <row r="108" spans="2:12" ht="12.75" x14ac:dyDescent="0.2">
      <c r="B108" s="19">
        <v>38961</v>
      </c>
      <c r="C108" s="90"/>
      <c r="D108" s="91"/>
      <c r="E108" s="92"/>
      <c r="F108" s="93"/>
      <c r="G108" s="135"/>
      <c r="H108" s="94"/>
      <c r="I108" s="95"/>
    </row>
    <row r="109" spans="2:12" ht="12.75" x14ac:dyDescent="0.2">
      <c r="B109" s="19">
        <v>38991</v>
      </c>
      <c r="C109" s="90"/>
      <c r="D109" s="91"/>
      <c r="E109" s="92"/>
      <c r="F109" s="93"/>
      <c r="G109" s="135"/>
      <c r="H109" s="94"/>
      <c r="I109" s="95"/>
    </row>
    <row r="110" spans="2:12" ht="12.75" x14ac:dyDescent="0.2">
      <c r="B110" s="19">
        <v>39022</v>
      </c>
      <c r="C110" s="90"/>
      <c r="D110" s="91"/>
      <c r="E110" s="92"/>
      <c r="F110" s="93"/>
      <c r="G110" s="135"/>
      <c r="H110" s="94"/>
      <c r="I110" s="95"/>
    </row>
    <row r="111" spans="2:12" ht="13.5" thickBot="1" x14ac:dyDescent="0.25">
      <c r="B111" s="19">
        <v>39052</v>
      </c>
      <c r="C111" s="90"/>
      <c r="D111" s="91"/>
      <c r="E111" s="92"/>
      <c r="F111" s="93"/>
      <c r="G111" s="135"/>
      <c r="H111" s="94"/>
      <c r="I111" s="95"/>
    </row>
    <row r="112" spans="2:12" ht="13.5" thickBot="1" x14ac:dyDescent="0.25">
      <c r="B112" s="56" t="s">
        <v>34</v>
      </c>
      <c r="C112" s="96"/>
      <c r="D112" s="97"/>
      <c r="E112" s="98"/>
      <c r="F112" s="99"/>
      <c r="G112" s="136"/>
      <c r="H112" s="100"/>
      <c r="I112" s="101"/>
    </row>
    <row r="113" spans="2:12" ht="12.75" x14ac:dyDescent="0.2">
      <c r="B113" s="19">
        <v>39083</v>
      </c>
      <c r="C113" s="90"/>
      <c r="D113" s="91"/>
      <c r="E113" s="92"/>
      <c r="F113" s="93"/>
      <c r="G113" s="135"/>
      <c r="H113" s="94"/>
      <c r="I113" s="95"/>
      <c r="J113" s="199"/>
      <c r="K113" s="200"/>
      <c r="L113" s="201"/>
    </row>
    <row r="114" spans="2:12" ht="12.75" x14ac:dyDescent="0.2">
      <c r="B114" s="19">
        <v>39114</v>
      </c>
      <c r="C114" s="90"/>
      <c r="D114" s="91"/>
      <c r="E114" s="92"/>
      <c r="F114" s="93"/>
      <c r="G114" s="135"/>
      <c r="H114" s="94"/>
      <c r="I114" s="95"/>
      <c r="J114" s="49"/>
      <c r="K114" s="85"/>
      <c r="L114" s="51"/>
    </row>
    <row r="115" spans="2:12" ht="12.75" x14ac:dyDescent="0.2">
      <c r="B115" s="19">
        <v>39142</v>
      </c>
      <c r="C115" s="90"/>
      <c r="D115" s="91"/>
      <c r="E115" s="92"/>
      <c r="F115" s="93"/>
      <c r="G115" s="135"/>
      <c r="H115" s="94"/>
      <c r="I115" s="95"/>
      <c r="J115" s="49"/>
      <c r="K115" s="50"/>
      <c r="L115" s="51"/>
    </row>
    <row r="116" spans="2:12" ht="12.75" x14ac:dyDescent="0.2">
      <c r="B116" s="19">
        <v>39173</v>
      </c>
      <c r="C116" s="90"/>
      <c r="D116" s="91"/>
      <c r="E116" s="92"/>
      <c r="F116" s="93"/>
      <c r="G116" s="135"/>
      <c r="H116" s="94"/>
      <c r="I116" s="95"/>
      <c r="J116" s="49"/>
      <c r="K116" s="50"/>
      <c r="L116" s="51"/>
    </row>
    <row r="117" spans="2:12" ht="12.75" x14ac:dyDescent="0.2">
      <c r="B117" s="19">
        <v>39203</v>
      </c>
      <c r="C117" s="90"/>
      <c r="D117" s="91"/>
      <c r="E117" s="92"/>
      <c r="F117" s="93"/>
      <c r="G117" s="135"/>
      <c r="H117" s="94"/>
      <c r="I117" s="95"/>
      <c r="J117" s="49"/>
      <c r="K117" s="50"/>
      <c r="L117" s="51"/>
    </row>
    <row r="118" spans="2:12" ht="12.75" x14ac:dyDescent="0.2">
      <c r="B118" s="19">
        <v>39234</v>
      </c>
      <c r="C118" s="90"/>
      <c r="D118" s="91"/>
      <c r="E118" s="92"/>
      <c r="F118" s="93"/>
      <c r="G118" s="135"/>
      <c r="H118" s="94"/>
      <c r="I118" s="95"/>
      <c r="J118" s="49"/>
      <c r="K118" s="50"/>
      <c r="L118" s="51"/>
    </row>
    <row r="119" spans="2:12" ht="12.75" x14ac:dyDescent="0.2">
      <c r="B119" s="19">
        <v>39264</v>
      </c>
      <c r="C119" s="90"/>
      <c r="D119" s="91"/>
      <c r="E119" s="92"/>
      <c r="F119" s="93"/>
      <c r="G119" s="135"/>
      <c r="H119" s="94"/>
      <c r="I119" s="95"/>
      <c r="J119" s="49"/>
      <c r="K119" s="50"/>
      <c r="L119" s="51"/>
    </row>
    <row r="120" spans="2:12" ht="13.5" thickBot="1" x14ac:dyDescent="0.25">
      <c r="B120" s="19">
        <v>39295</v>
      </c>
      <c r="C120" s="90"/>
      <c r="D120" s="91"/>
      <c r="E120" s="92"/>
      <c r="F120" s="93"/>
      <c r="G120" s="135"/>
      <c r="H120" s="94"/>
      <c r="I120" s="95"/>
      <c r="J120" s="52"/>
      <c r="K120" s="53"/>
      <c r="L120" s="54"/>
    </row>
    <row r="121" spans="2:12" ht="12.75" x14ac:dyDescent="0.2">
      <c r="B121" s="19">
        <v>39326</v>
      </c>
      <c r="C121" s="90"/>
      <c r="D121" s="91"/>
      <c r="E121" s="92"/>
      <c r="F121" s="93"/>
      <c r="G121" s="135"/>
      <c r="H121" s="94"/>
      <c r="I121" s="95"/>
    </row>
    <row r="122" spans="2:12" ht="12.75" x14ac:dyDescent="0.2">
      <c r="B122" s="19">
        <v>39356</v>
      </c>
      <c r="C122" s="90"/>
      <c r="D122" s="91"/>
      <c r="E122" s="92"/>
      <c r="F122" s="93"/>
      <c r="G122" s="135"/>
      <c r="H122" s="94"/>
      <c r="I122" s="95"/>
    </row>
    <row r="123" spans="2:12" ht="12.75" x14ac:dyDescent="0.2">
      <c r="B123" s="19">
        <v>39387</v>
      </c>
      <c r="C123" s="90"/>
      <c r="D123" s="91"/>
      <c r="E123" s="92"/>
      <c r="F123" s="93"/>
      <c r="G123" s="135"/>
      <c r="H123" s="94"/>
      <c r="I123" s="95"/>
    </row>
    <row r="124" spans="2:12" ht="13.5" thickBot="1" x14ac:dyDescent="0.25">
      <c r="B124" s="19">
        <v>39417</v>
      </c>
      <c r="C124" s="90"/>
      <c r="D124" s="91"/>
      <c r="E124" s="92"/>
      <c r="F124" s="93"/>
      <c r="G124" s="135"/>
      <c r="H124" s="94"/>
      <c r="I124" s="95"/>
    </row>
    <row r="125" spans="2:12" ht="13.5" thickBot="1" x14ac:dyDescent="0.25">
      <c r="B125" s="56" t="s">
        <v>37</v>
      </c>
      <c r="C125" s="96"/>
      <c r="D125" s="97"/>
      <c r="E125" s="98"/>
      <c r="F125" s="99"/>
      <c r="G125" s="136"/>
      <c r="H125" s="100"/>
      <c r="I125" s="101"/>
    </row>
    <row r="126" spans="2:12" ht="12.75" x14ac:dyDescent="0.2">
      <c r="B126" s="19">
        <v>39448</v>
      </c>
      <c r="C126" s="90"/>
      <c r="D126" s="91"/>
      <c r="E126" s="92"/>
      <c r="F126" s="93"/>
      <c r="G126" s="135"/>
      <c r="H126" s="94"/>
      <c r="I126" s="95"/>
      <c r="J126" s="199"/>
      <c r="K126" s="200"/>
      <c r="L126" s="201"/>
    </row>
    <row r="127" spans="2:12" ht="12.75" x14ac:dyDescent="0.2">
      <c r="B127" s="19">
        <v>39479</v>
      </c>
      <c r="C127" s="90"/>
      <c r="D127" s="91"/>
      <c r="E127" s="92"/>
      <c r="F127" s="93"/>
      <c r="G127" s="135"/>
      <c r="H127" s="94"/>
      <c r="I127" s="95"/>
      <c r="J127" s="49"/>
      <c r="K127" s="85"/>
      <c r="L127" s="51"/>
    </row>
    <row r="128" spans="2:12" ht="12.75" x14ac:dyDescent="0.2">
      <c r="B128" s="19">
        <v>39508</v>
      </c>
      <c r="C128" s="90"/>
      <c r="D128" s="91"/>
      <c r="E128" s="92"/>
      <c r="F128" s="93"/>
      <c r="G128" s="135"/>
      <c r="H128" s="94"/>
      <c r="I128" s="95"/>
      <c r="J128" s="49"/>
      <c r="K128" s="50"/>
      <c r="L128" s="51"/>
    </row>
    <row r="129" spans="2:12" ht="12.75" x14ac:dyDescent="0.2">
      <c r="B129" s="19">
        <v>39539</v>
      </c>
      <c r="C129" s="90"/>
      <c r="D129" s="91"/>
      <c r="E129" s="92"/>
      <c r="F129" s="93"/>
      <c r="G129" s="135"/>
      <c r="H129" s="94"/>
      <c r="I129" s="95"/>
      <c r="J129" s="49"/>
      <c r="K129" s="50"/>
      <c r="L129" s="51"/>
    </row>
    <row r="130" spans="2:12" ht="12.75" x14ac:dyDescent="0.2">
      <c r="B130" s="19">
        <v>39569</v>
      </c>
      <c r="C130" s="90"/>
      <c r="D130" s="91"/>
      <c r="E130" s="92"/>
      <c r="F130" s="93"/>
      <c r="G130" s="135"/>
      <c r="H130" s="94"/>
      <c r="I130" s="95"/>
      <c r="J130" s="49"/>
      <c r="K130" s="50"/>
      <c r="L130" s="51"/>
    </row>
    <row r="131" spans="2:12" ht="12.75" x14ac:dyDescent="0.2">
      <c r="B131" s="19">
        <v>39600</v>
      </c>
      <c r="C131" s="90"/>
      <c r="D131" s="91"/>
      <c r="E131" s="92"/>
      <c r="F131" s="93"/>
      <c r="G131" s="135"/>
      <c r="H131" s="94"/>
      <c r="I131" s="95"/>
      <c r="J131" s="49"/>
      <c r="K131" s="50"/>
      <c r="L131" s="51"/>
    </row>
    <row r="132" spans="2:12" ht="12.75" x14ac:dyDescent="0.2">
      <c r="B132" s="19">
        <v>39630</v>
      </c>
      <c r="C132" s="90"/>
      <c r="D132" s="91"/>
      <c r="E132" s="92"/>
      <c r="F132" s="93"/>
      <c r="G132" s="135"/>
      <c r="H132" s="94"/>
      <c r="I132" s="95"/>
      <c r="J132" s="49"/>
      <c r="K132" s="50"/>
      <c r="L132" s="51"/>
    </row>
    <row r="133" spans="2:12" ht="13.5" thickBot="1" x14ac:dyDescent="0.25">
      <c r="B133" s="19">
        <v>39661</v>
      </c>
      <c r="C133" s="90"/>
      <c r="D133" s="91"/>
      <c r="E133" s="92"/>
      <c r="F133" s="93"/>
      <c r="G133" s="135"/>
      <c r="H133" s="94"/>
      <c r="I133" s="95"/>
      <c r="J133" s="52"/>
      <c r="K133" s="53"/>
      <c r="L133" s="54"/>
    </row>
    <row r="134" spans="2:12" ht="12.75" x14ac:dyDescent="0.2">
      <c r="B134" s="19">
        <v>39692</v>
      </c>
      <c r="C134" s="90"/>
      <c r="D134" s="91"/>
      <c r="E134" s="92"/>
      <c r="F134" s="93"/>
      <c r="G134" s="135"/>
      <c r="H134" s="94"/>
      <c r="I134" s="95"/>
    </row>
    <row r="135" spans="2:12" ht="12.75" x14ac:dyDescent="0.2">
      <c r="B135" s="19">
        <v>39722</v>
      </c>
      <c r="C135" s="90"/>
      <c r="D135" s="91"/>
      <c r="E135" s="92"/>
      <c r="F135" s="93"/>
      <c r="G135" s="135"/>
      <c r="H135" s="94"/>
      <c r="I135" s="95"/>
    </row>
    <row r="136" spans="2:12" ht="12.75" x14ac:dyDescent="0.2">
      <c r="B136" s="19">
        <v>39753</v>
      </c>
      <c r="C136" s="90"/>
      <c r="D136" s="91"/>
      <c r="E136" s="92"/>
      <c r="F136" s="93"/>
      <c r="G136" s="135"/>
      <c r="H136" s="94"/>
      <c r="I136" s="95"/>
    </row>
    <row r="137" spans="2:12" ht="13.5" thickBot="1" x14ac:dyDescent="0.25">
      <c r="B137" s="19">
        <v>39783</v>
      </c>
      <c r="C137" s="90"/>
      <c r="D137" s="91"/>
      <c r="E137" s="92"/>
      <c r="F137" s="93"/>
      <c r="G137" s="135"/>
      <c r="H137" s="94"/>
      <c r="I137" s="95"/>
    </row>
    <row r="138" spans="2:12" ht="13.5" thickBot="1" x14ac:dyDescent="0.25">
      <c r="B138" s="56" t="s">
        <v>39</v>
      </c>
      <c r="C138" s="96"/>
      <c r="D138" s="97"/>
      <c r="E138" s="98"/>
      <c r="F138" s="99"/>
      <c r="G138" s="136"/>
      <c r="H138" s="100"/>
      <c r="I138" s="101"/>
    </row>
    <row r="139" spans="2:12" ht="12.75" x14ac:dyDescent="0.2">
      <c r="B139" s="19">
        <v>39814</v>
      </c>
      <c r="C139" s="90"/>
      <c r="D139" s="91"/>
      <c r="E139" s="92"/>
      <c r="F139" s="93"/>
      <c r="G139" s="135"/>
      <c r="H139" s="94"/>
      <c r="I139" s="95"/>
      <c r="J139" s="199" t="s">
        <v>40</v>
      </c>
      <c r="K139" s="200"/>
      <c r="L139" s="201"/>
    </row>
    <row r="140" spans="2:12" ht="12.75" x14ac:dyDescent="0.2">
      <c r="B140" s="19">
        <v>39845</v>
      </c>
      <c r="C140" s="90"/>
      <c r="D140" s="91"/>
      <c r="E140" s="92"/>
      <c r="F140" s="93"/>
      <c r="G140" s="135"/>
      <c r="H140" s="94"/>
      <c r="I140" s="95"/>
      <c r="J140" s="49"/>
      <c r="K140" s="85"/>
      <c r="L140" s="51"/>
    </row>
    <row r="141" spans="2:12" ht="12.75" x14ac:dyDescent="0.2">
      <c r="B141" s="19">
        <v>39873</v>
      </c>
      <c r="C141" s="90"/>
      <c r="D141" s="91"/>
      <c r="E141" s="92"/>
      <c r="F141" s="93"/>
      <c r="G141" s="135"/>
      <c r="H141" s="94"/>
      <c r="I141" s="95"/>
      <c r="J141" s="49"/>
      <c r="K141" s="50"/>
      <c r="L141" s="51"/>
    </row>
    <row r="142" spans="2:12" ht="12.75" x14ac:dyDescent="0.2">
      <c r="B142" s="19">
        <v>39904</v>
      </c>
      <c r="C142" s="90"/>
      <c r="D142" s="91"/>
      <c r="E142" s="92"/>
      <c r="F142" s="93"/>
      <c r="G142" s="135"/>
      <c r="H142" s="94"/>
      <c r="I142" s="95"/>
      <c r="J142" s="49"/>
      <c r="K142" s="50"/>
      <c r="L142" s="51"/>
    </row>
    <row r="143" spans="2:12" ht="12.75" x14ac:dyDescent="0.2">
      <c r="B143" s="19">
        <v>39934</v>
      </c>
      <c r="C143" s="90"/>
      <c r="D143" s="91"/>
      <c r="E143" s="92"/>
      <c r="F143" s="93"/>
      <c r="G143" s="135"/>
      <c r="H143" s="94"/>
      <c r="I143" s="95"/>
      <c r="J143" s="49"/>
      <c r="K143" s="50"/>
      <c r="L143" s="51"/>
    </row>
    <row r="144" spans="2:12" ht="12.75" x14ac:dyDescent="0.2">
      <c r="B144" s="19">
        <v>39965</v>
      </c>
      <c r="C144" s="90"/>
      <c r="D144" s="91"/>
      <c r="E144" s="92"/>
      <c r="F144" s="93"/>
      <c r="G144" s="135"/>
      <c r="H144" s="94"/>
      <c r="I144" s="95"/>
      <c r="J144" s="49"/>
      <c r="K144" s="50"/>
      <c r="L144" s="51"/>
    </row>
    <row r="145" spans="2:12" ht="12.75" x14ac:dyDescent="0.2">
      <c r="B145" s="19">
        <v>39995</v>
      </c>
      <c r="C145" s="90"/>
      <c r="D145" s="91"/>
      <c r="E145" s="92"/>
      <c r="F145" s="93"/>
      <c r="G145" s="135"/>
      <c r="H145" s="94"/>
      <c r="I145" s="95"/>
      <c r="J145" s="49"/>
      <c r="K145" s="50"/>
      <c r="L145" s="51"/>
    </row>
    <row r="146" spans="2:12" ht="13.5" thickBot="1" x14ac:dyDescent="0.25">
      <c r="B146" s="19">
        <v>40026</v>
      </c>
      <c r="C146" s="90"/>
      <c r="D146" s="91"/>
      <c r="E146" s="92"/>
      <c r="F146" s="93"/>
      <c r="G146" s="135"/>
      <c r="H146" s="94"/>
      <c r="I146" s="95"/>
      <c r="J146" s="52"/>
      <c r="K146" s="53"/>
      <c r="L146" s="54"/>
    </row>
    <row r="147" spans="2:12" ht="12.75" x14ac:dyDescent="0.2">
      <c r="B147" s="19">
        <v>40057</v>
      </c>
      <c r="C147" s="90"/>
      <c r="D147" s="69">
        <v>115000.16800000001</v>
      </c>
      <c r="E147" s="92"/>
      <c r="F147" s="70">
        <v>46285553</v>
      </c>
      <c r="G147" s="122">
        <f>SUM(C147:D147)</f>
        <v>115000.16800000001</v>
      </c>
      <c r="H147" s="71">
        <f>+E147+F147</f>
        <v>46285553</v>
      </c>
      <c r="I147" s="63">
        <f>+H147/(C147+D147)</f>
        <v>402.48248159080947</v>
      </c>
    </row>
    <row r="148" spans="2:12" ht="12.75" x14ac:dyDescent="0.2">
      <c r="B148" s="19">
        <v>40087</v>
      </c>
      <c r="C148" s="90"/>
      <c r="D148" s="69">
        <v>61633.154000000002</v>
      </c>
      <c r="E148" s="92"/>
      <c r="F148" s="70">
        <v>27529797.100000001</v>
      </c>
      <c r="G148" s="122">
        <f>SUM(C148:D148)</f>
        <v>61633.154000000002</v>
      </c>
      <c r="H148" s="71">
        <f>+E148+F148</f>
        <v>27529797.100000001</v>
      </c>
      <c r="I148" s="63">
        <f>+H148/(C148+D148)</f>
        <v>446.67188539466923</v>
      </c>
    </row>
    <row r="149" spans="2:12" ht="12.75" x14ac:dyDescent="0.2">
      <c r="B149" s="19">
        <v>40118</v>
      </c>
      <c r="C149" s="90"/>
      <c r="D149" s="69">
        <v>91316.097999999998</v>
      </c>
      <c r="E149" s="92"/>
      <c r="F149" s="70">
        <v>39786365</v>
      </c>
      <c r="G149" s="122">
        <f>SUM(C149:D149)</f>
        <v>91316.097999999998</v>
      </c>
      <c r="H149" s="71">
        <f>+E149+F149</f>
        <v>39786365</v>
      </c>
      <c r="I149" s="63">
        <f>+H149/(C149+D149)</f>
        <v>435.69935500310146</v>
      </c>
    </row>
    <row r="150" spans="2:12" ht="13.5" thickBot="1" x14ac:dyDescent="0.25">
      <c r="B150" s="19">
        <v>40148</v>
      </c>
      <c r="C150" s="90"/>
      <c r="D150" s="69">
        <v>80356.129000000001</v>
      </c>
      <c r="E150" s="92"/>
      <c r="F150" s="70">
        <v>37747260</v>
      </c>
      <c r="G150" s="122">
        <f>SUM(C150:D150)</f>
        <v>80356.129000000001</v>
      </c>
      <c r="H150" s="71">
        <f>+E150+F150</f>
        <v>37747260</v>
      </c>
      <c r="I150" s="63">
        <f>+H150/(C150+D150)</f>
        <v>469.74960677859434</v>
      </c>
    </row>
    <row r="151" spans="2:12" ht="13.5" thickBot="1" x14ac:dyDescent="0.25">
      <c r="B151" s="56" t="s">
        <v>41</v>
      </c>
      <c r="C151" s="96"/>
      <c r="D151" s="72">
        <f>SUM(D139:D150)</f>
        <v>348305.54900000006</v>
      </c>
      <c r="E151" s="98"/>
      <c r="F151" s="73">
        <f>SUM(F139:F150)</f>
        <v>151348975.09999999</v>
      </c>
      <c r="G151" s="73">
        <f>SUM(G139:G150)</f>
        <v>348305.54900000006</v>
      </c>
      <c r="H151" s="74">
        <f>+E151+F151</f>
        <v>151348975.09999999</v>
      </c>
      <c r="I151" s="66">
        <f>+H151/(C151+D151)</f>
        <v>434.52932499792007</v>
      </c>
    </row>
    <row r="152" spans="2:12" ht="12.75" x14ac:dyDescent="0.2">
      <c r="B152" s="19">
        <v>40179</v>
      </c>
      <c r="C152" s="90"/>
      <c r="D152" s="102">
        <v>106833.485</v>
      </c>
      <c r="E152" s="92"/>
      <c r="F152" s="103">
        <v>53555376</v>
      </c>
      <c r="G152" s="122">
        <f>SUM(C152:D152)</f>
        <v>106833.485</v>
      </c>
      <c r="H152" s="104">
        <f t="shared" ref="H152:H159" si="0">+E152+F152</f>
        <v>53555376</v>
      </c>
      <c r="I152" s="105">
        <f t="shared" ref="I152:I159" si="1">+H152/(C152+D152)</f>
        <v>501.29765962422738</v>
      </c>
      <c r="J152" s="199" t="s">
        <v>42</v>
      </c>
      <c r="K152" s="200"/>
      <c r="L152" s="201"/>
    </row>
    <row r="153" spans="2:12" ht="12.75" x14ac:dyDescent="0.2">
      <c r="B153" s="19">
        <v>40210</v>
      </c>
      <c r="C153" s="90"/>
      <c r="D153" s="102">
        <v>77686.372700000007</v>
      </c>
      <c r="E153" s="92"/>
      <c r="F153" s="103">
        <v>47568591.700000003</v>
      </c>
      <c r="G153" s="122">
        <f>SUM(C153:D153)</f>
        <v>77686.372700000007</v>
      </c>
      <c r="H153" s="104">
        <f t="shared" si="0"/>
        <v>47568591.700000003</v>
      </c>
      <c r="I153" s="105">
        <f t="shared" si="1"/>
        <v>612.31577748770349</v>
      </c>
      <c r="J153" s="49"/>
      <c r="K153" s="85"/>
      <c r="L153" s="51"/>
    </row>
    <row r="154" spans="2:12" ht="12.75" x14ac:dyDescent="0.2">
      <c r="B154" s="19">
        <v>40238</v>
      </c>
      <c r="C154" s="106">
        <v>4295.4799999999996</v>
      </c>
      <c r="D154" s="102">
        <v>131279.97399999999</v>
      </c>
      <c r="E154" s="107">
        <v>1721435</v>
      </c>
      <c r="F154" s="103">
        <v>71945521</v>
      </c>
      <c r="G154" s="122">
        <f t="shared" ref="G154:G163" si="2">SUM(C154:D154)</f>
        <v>135575.454</v>
      </c>
      <c r="H154" s="104">
        <f t="shared" si="0"/>
        <v>73666956</v>
      </c>
      <c r="I154" s="105">
        <f t="shared" si="1"/>
        <v>543.36499584946989</v>
      </c>
      <c r="J154" s="49"/>
      <c r="K154" s="50"/>
      <c r="L154" s="51"/>
    </row>
    <row r="155" spans="2:12" ht="12.75" x14ac:dyDescent="0.2">
      <c r="B155" s="19">
        <v>40269</v>
      </c>
      <c r="C155" s="106">
        <v>49238.66</v>
      </c>
      <c r="D155" s="102">
        <v>133361.44200000001</v>
      </c>
      <c r="E155" s="107">
        <v>19732633</v>
      </c>
      <c r="F155" s="103">
        <v>74040273</v>
      </c>
      <c r="G155" s="122">
        <f t="shared" si="2"/>
        <v>182600.10200000001</v>
      </c>
      <c r="H155" s="104">
        <f t="shared" si="0"/>
        <v>93772906</v>
      </c>
      <c r="I155" s="105">
        <f t="shared" si="1"/>
        <v>513.5424623147253</v>
      </c>
      <c r="J155" s="49"/>
      <c r="K155" s="50"/>
      <c r="L155" s="51"/>
    </row>
    <row r="156" spans="2:12" ht="12.75" x14ac:dyDescent="0.2">
      <c r="B156" s="19">
        <v>40299</v>
      </c>
      <c r="C156" s="106">
        <v>38704.67</v>
      </c>
      <c r="D156" s="102">
        <v>112012.37</v>
      </c>
      <c r="E156" s="107">
        <v>10868795</v>
      </c>
      <c r="F156" s="103">
        <v>68615051</v>
      </c>
      <c r="G156" s="122">
        <f t="shared" si="2"/>
        <v>150717.03999999998</v>
      </c>
      <c r="H156" s="104">
        <f t="shared" si="0"/>
        <v>79483846</v>
      </c>
      <c r="I156" s="105">
        <f t="shared" si="1"/>
        <v>527.37133107178863</v>
      </c>
      <c r="J156" s="49"/>
      <c r="K156" s="50"/>
      <c r="L156" s="51"/>
    </row>
    <row r="157" spans="2:12" ht="12.75" x14ac:dyDescent="0.2">
      <c r="B157" s="19">
        <v>40330</v>
      </c>
      <c r="C157" s="106">
        <v>30345</v>
      </c>
      <c r="D157" s="102">
        <v>130859.45</v>
      </c>
      <c r="E157" s="107">
        <v>8459004</v>
      </c>
      <c r="F157" s="103">
        <v>74896006</v>
      </c>
      <c r="G157" s="122">
        <f t="shared" si="2"/>
        <v>161204.45000000001</v>
      </c>
      <c r="H157" s="104">
        <f t="shared" si="0"/>
        <v>83355010</v>
      </c>
      <c r="I157" s="105">
        <f t="shared" si="1"/>
        <v>517.07635862409506</v>
      </c>
      <c r="J157" s="49"/>
      <c r="K157" s="50"/>
      <c r="L157" s="51"/>
    </row>
    <row r="158" spans="2:12" ht="12.75" x14ac:dyDescent="0.2">
      <c r="B158" s="19">
        <v>40360</v>
      </c>
      <c r="C158" s="106">
        <v>60874</v>
      </c>
      <c r="D158" s="102">
        <v>167630.019</v>
      </c>
      <c r="E158" s="107">
        <v>18045593</v>
      </c>
      <c r="F158" s="103">
        <v>91178603</v>
      </c>
      <c r="G158" s="122">
        <f t="shared" si="2"/>
        <v>228504.019</v>
      </c>
      <c r="H158" s="104">
        <f t="shared" si="0"/>
        <v>109224196</v>
      </c>
      <c r="I158" s="105">
        <f t="shared" si="1"/>
        <v>477.99682683042874</v>
      </c>
      <c r="J158" s="49"/>
      <c r="K158" s="50"/>
      <c r="L158" s="51"/>
    </row>
    <row r="159" spans="2:12" ht="13.5" thickBot="1" x14ac:dyDescent="0.25">
      <c r="B159" s="19">
        <v>40391</v>
      </c>
      <c r="C159" s="106">
        <v>52281.491999999998</v>
      </c>
      <c r="D159" s="102">
        <v>129893.895</v>
      </c>
      <c r="E159" s="107">
        <v>16228613.1</v>
      </c>
      <c r="F159" s="103">
        <v>67977904</v>
      </c>
      <c r="G159" s="122">
        <f t="shared" si="2"/>
        <v>182175.38699999999</v>
      </c>
      <c r="H159" s="104">
        <f t="shared" si="0"/>
        <v>84206517.099999994</v>
      </c>
      <c r="I159" s="105">
        <f t="shared" si="1"/>
        <v>462.22773826192008</v>
      </c>
      <c r="J159" s="52"/>
      <c r="K159" s="53"/>
      <c r="L159" s="54"/>
    </row>
    <row r="160" spans="2:12" ht="12.75" x14ac:dyDescent="0.2">
      <c r="B160" s="19">
        <v>40422</v>
      </c>
      <c r="C160" s="106">
        <v>64158.682999999997</v>
      </c>
      <c r="D160" s="102">
        <v>147765.57</v>
      </c>
      <c r="E160" s="107">
        <v>17584168</v>
      </c>
      <c r="F160" s="103">
        <v>78037201</v>
      </c>
      <c r="G160" s="122">
        <f t="shared" si="2"/>
        <v>211924.253</v>
      </c>
      <c r="H160" s="104">
        <f>+E160+F160</f>
        <v>95621369</v>
      </c>
      <c r="I160" s="105">
        <f>+H160/(C160+D160)</f>
        <v>451.20540781144103</v>
      </c>
    </row>
    <row r="161" spans="2:12" ht="12.75" x14ac:dyDescent="0.2">
      <c r="B161" s="19">
        <v>40452</v>
      </c>
      <c r="C161" s="106">
        <v>35998.78</v>
      </c>
      <c r="D161" s="102">
        <v>121589.16</v>
      </c>
      <c r="E161" s="107">
        <v>9221139</v>
      </c>
      <c r="F161" s="103">
        <v>64250667</v>
      </c>
      <c r="G161" s="122">
        <f t="shared" si="2"/>
        <v>157587.94</v>
      </c>
      <c r="H161" s="104">
        <f>+E161+F161</f>
        <v>73471806</v>
      </c>
      <c r="I161" s="105">
        <f>+H161/(C161+D161)</f>
        <v>466.22733947788134</v>
      </c>
    </row>
    <row r="162" spans="2:12" ht="12.75" x14ac:dyDescent="0.2">
      <c r="B162" s="19">
        <v>40483</v>
      </c>
      <c r="C162" s="106">
        <v>54548.35</v>
      </c>
      <c r="D162" s="102">
        <v>152376</v>
      </c>
      <c r="E162" s="107">
        <v>13956045</v>
      </c>
      <c r="F162" s="103">
        <v>80311598</v>
      </c>
      <c r="G162" s="122">
        <f t="shared" si="2"/>
        <v>206924.35</v>
      </c>
      <c r="H162" s="104">
        <f>+E162+F162</f>
        <v>94267643</v>
      </c>
      <c r="I162" s="105">
        <f>+H162/(C162+D162)</f>
        <v>455.565732114176</v>
      </c>
    </row>
    <row r="163" spans="2:12" ht="13.5" thickBot="1" x14ac:dyDescent="0.25">
      <c r="B163" s="19">
        <v>40513</v>
      </c>
      <c r="C163" s="106">
        <v>56420.94</v>
      </c>
      <c r="D163" s="102">
        <v>207951.77</v>
      </c>
      <c r="E163" s="107">
        <v>16078386</v>
      </c>
      <c r="F163" s="103">
        <v>111413204</v>
      </c>
      <c r="G163" s="122">
        <f t="shared" si="2"/>
        <v>264372.70999999996</v>
      </c>
      <c r="H163" s="104">
        <f>+E163+F163</f>
        <v>127491590</v>
      </c>
      <c r="I163" s="105">
        <f>+H163/(C163+D163)</f>
        <v>482.24186982082989</v>
      </c>
    </row>
    <row r="164" spans="2:12" ht="13.5" thickBot="1" x14ac:dyDescent="0.25">
      <c r="B164" s="56" t="s">
        <v>43</v>
      </c>
      <c r="C164" s="68">
        <f>SUM(C152:C163)</f>
        <v>446866.05499999999</v>
      </c>
      <c r="D164" s="72">
        <f>SUM(D152:D163)</f>
        <v>1619239.5077</v>
      </c>
      <c r="E164" s="64">
        <f>SUM(E152:E163)</f>
        <v>131895811.09999999</v>
      </c>
      <c r="F164" s="73">
        <f>SUM(F152:F163)</f>
        <v>883789995.70000005</v>
      </c>
      <c r="G164" s="73">
        <f>SUM(G152:G163)</f>
        <v>2066105.5626999999</v>
      </c>
      <c r="H164" s="74">
        <f>+E164+F164</f>
        <v>1015685806.8000001</v>
      </c>
      <c r="I164" s="66">
        <f>+H164/(C164+D164)</f>
        <v>491.59434306575093</v>
      </c>
    </row>
    <row r="165" spans="2:12" ht="12.75" x14ac:dyDescent="0.2">
      <c r="B165" s="19">
        <v>40544</v>
      </c>
      <c r="C165" s="106">
        <v>56846.26</v>
      </c>
      <c r="D165" s="108">
        <v>184720.859</v>
      </c>
      <c r="E165" s="109">
        <v>19556301</v>
      </c>
      <c r="F165" s="103">
        <v>102385809</v>
      </c>
      <c r="G165" s="122">
        <f>SUM(C165:D165)</f>
        <v>241567.11900000001</v>
      </c>
      <c r="H165" s="104">
        <f t="shared" ref="H165:H172" si="3">+E165+F165</f>
        <v>121942110</v>
      </c>
      <c r="I165" s="105">
        <f t="shared" ref="I165:I172" si="4">+H165/(C165+D165)</f>
        <v>504.79597763468792</v>
      </c>
      <c r="J165" s="199" t="s">
        <v>44</v>
      </c>
      <c r="K165" s="200"/>
      <c r="L165" s="201"/>
    </row>
    <row r="166" spans="2:12" ht="12.75" x14ac:dyDescent="0.2">
      <c r="B166" s="19">
        <v>40575</v>
      </c>
      <c r="C166" s="106">
        <v>37864.589999999997</v>
      </c>
      <c r="D166" s="108">
        <v>168387.15299999999</v>
      </c>
      <c r="E166" s="102">
        <v>12968325</v>
      </c>
      <c r="F166" s="103">
        <v>96774528</v>
      </c>
      <c r="G166" s="122">
        <f>SUM(C166:D166)</f>
        <v>206251.74299999999</v>
      </c>
      <c r="H166" s="104">
        <f t="shared" si="3"/>
        <v>109742853</v>
      </c>
      <c r="I166" s="105">
        <f t="shared" si="4"/>
        <v>532.08206342285314</v>
      </c>
      <c r="J166" s="49"/>
      <c r="K166" s="85"/>
      <c r="L166" s="51"/>
    </row>
    <row r="167" spans="2:12" ht="12.75" x14ac:dyDescent="0.2">
      <c r="B167" s="19">
        <v>40603</v>
      </c>
      <c r="C167" s="106">
        <v>56463</v>
      </c>
      <c r="D167" s="102">
        <v>252534.236</v>
      </c>
      <c r="E167" s="107">
        <v>18090008</v>
      </c>
      <c r="F167" s="103">
        <v>150148300</v>
      </c>
      <c r="G167" s="122">
        <f t="shared" ref="G167:G176" si="5">SUM(C167:D167)</f>
        <v>308997.23600000003</v>
      </c>
      <c r="H167" s="104">
        <f t="shared" si="3"/>
        <v>168238308</v>
      </c>
      <c r="I167" s="105">
        <f t="shared" si="4"/>
        <v>544.46541392363781</v>
      </c>
      <c r="J167" s="49"/>
      <c r="K167" s="50"/>
      <c r="L167" s="51"/>
    </row>
    <row r="168" spans="2:12" ht="12.75" x14ac:dyDescent="0.2">
      <c r="B168" s="19">
        <v>40634</v>
      </c>
      <c r="C168" s="106">
        <v>44126</v>
      </c>
      <c r="D168" s="102">
        <v>178460.1</v>
      </c>
      <c r="E168" s="107">
        <v>12403254</v>
      </c>
      <c r="F168" s="103">
        <v>114107499</v>
      </c>
      <c r="G168" s="122">
        <f t="shared" si="5"/>
        <v>222586.1</v>
      </c>
      <c r="H168" s="104">
        <f t="shared" si="3"/>
        <v>126510753</v>
      </c>
      <c r="I168" s="105">
        <f t="shared" si="4"/>
        <v>568.3677147854246</v>
      </c>
      <c r="J168" s="49"/>
      <c r="K168" s="50"/>
      <c r="L168" s="51"/>
    </row>
    <row r="169" spans="2:12" ht="12.75" x14ac:dyDescent="0.2">
      <c r="B169" s="19">
        <v>40664</v>
      </c>
      <c r="C169" s="106">
        <v>34994.11</v>
      </c>
      <c r="D169" s="102">
        <v>195053.092</v>
      </c>
      <c r="E169" s="107">
        <v>10027652</v>
      </c>
      <c r="F169" s="103">
        <v>129603173</v>
      </c>
      <c r="G169" s="122">
        <f t="shared" si="5"/>
        <v>230047.20199999999</v>
      </c>
      <c r="H169" s="104">
        <f t="shared" si="3"/>
        <v>139630825</v>
      </c>
      <c r="I169" s="105">
        <f t="shared" si="4"/>
        <v>606.96597822563388</v>
      </c>
      <c r="J169" s="49"/>
      <c r="K169" s="50"/>
      <c r="L169" s="51"/>
    </row>
    <row r="170" spans="2:12" ht="12.75" x14ac:dyDescent="0.2">
      <c r="B170" s="19">
        <v>40695</v>
      </c>
      <c r="C170" s="106">
        <v>55885.04</v>
      </c>
      <c r="D170" s="102">
        <v>238265.43</v>
      </c>
      <c r="E170" s="107">
        <v>16165378</v>
      </c>
      <c r="F170" s="103">
        <v>166393256</v>
      </c>
      <c r="G170" s="122">
        <f t="shared" si="5"/>
        <v>294150.46999999997</v>
      </c>
      <c r="H170" s="104">
        <f t="shared" si="3"/>
        <v>182558634</v>
      </c>
      <c r="I170" s="105">
        <f t="shared" si="4"/>
        <v>620.63009452271149</v>
      </c>
      <c r="J170" s="49"/>
      <c r="K170" s="50"/>
      <c r="L170" s="51"/>
    </row>
    <row r="171" spans="2:12" ht="12.75" x14ac:dyDescent="0.2">
      <c r="B171" s="19">
        <v>40725</v>
      </c>
      <c r="C171" s="106">
        <v>57462.46</v>
      </c>
      <c r="D171" s="102">
        <v>194319.96</v>
      </c>
      <c r="E171" s="107">
        <v>16492839</v>
      </c>
      <c r="F171" s="103">
        <v>137351217</v>
      </c>
      <c r="G171" s="122">
        <f t="shared" si="5"/>
        <v>251782.41999999998</v>
      </c>
      <c r="H171" s="104">
        <f t="shared" si="3"/>
        <v>153844056</v>
      </c>
      <c r="I171" s="105">
        <f t="shared" si="4"/>
        <v>611.01984801003982</v>
      </c>
      <c r="J171" s="49"/>
      <c r="K171" s="50"/>
      <c r="L171" s="51"/>
    </row>
    <row r="172" spans="2:12" ht="13.5" thickBot="1" x14ac:dyDescent="0.25">
      <c r="B172" s="19">
        <v>40756</v>
      </c>
      <c r="C172" s="106">
        <v>33864.29</v>
      </c>
      <c r="D172" s="102">
        <v>230083.24900000001</v>
      </c>
      <c r="E172" s="107">
        <v>9728555</v>
      </c>
      <c r="F172" s="103">
        <v>169989614</v>
      </c>
      <c r="G172" s="122">
        <f t="shared" si="5"/>
        <v>263947.53899999999</v>
      </c>
      <c r="H172" s="104">
        <f t="shared" si="3"/>
        <v>179718169</v>
      </c>
      <c r="I172" s="105">
        <f t="shared" si="4"/>
        <v>680.88594302066974</v>
      </c>
      <c r="J172" s="52"/>
      <c r="K172" s="53"/>
      <c r="L172" s="54"/>
    </row>
    <row r="173" spans="2:12" ht="12.75" x14ac:dyDescent="0.2">
      <c r="B173" s="19">
        <v>40787</v>
      </c>
      <c r="C173" s="106">
        <v>43008.6</v>
      </c>
      <c r="D173" s="102">
        <v>172120.86</v>
      </c>
      <c r="E173" s="107">
        <v>11337772</v>
      </c>
      <c r="F173" s="103">
        <v>128311980</v>
      </c>
      <c r="G173" s="122">
        <f t="shared" si="5"/>
        <v>215129.46</v>
      </c>
      <c r="H173" s="104">
        <f>+E173+F173</f>
        <v>139649752</v>
      </c>
      <c r="I173" s="105">
        <f>+H173/(C173+D173)</f>
        <v>649.1428556553808</v>
      </c>
    </row>
    <row r="174" spans="2:12" ht="12.75" x14ac:dyDescent="0.2">
      <c r="B174" s="19">
        <v>40817</v>
      </c>
      <c r="C174" s="106">
        <v>53636.605000000003</v>
      </c>
      <c r="D174" s="102">
        <v>109103.284</v>
      </c>
      <c r="E174" s="107">
        <v>13794207</v>
      </c>
      <c r="F174" s="103">
        <v>81936128</v>
      </c>
      <c r="G174" s="122">
        <f t="shared" si="5"/>
        <v>162739.889</v>
      </c>
      <c r="H174" s="104">
        <f>+E174+F174</f>
        <v>95730335</v>
      </c>
      <c r="I174" s="105">
        <f>+H174/(C174+D174)</f>
        <v>588.2413684084546</v>
      </c>
    </row>
    <row r="175" spans="2:12" ht="12.75" x14ac:dyDescent="0.2">
      <c r="B175" s="19">
        <v>40848</v>
      </c>
      <c r="C175" s="106">
        <v>40826.15</v>
      </c>
      <c r="D175" s="102">
        <v>169769.99</v>
      </c>
      <c r="E175" s="107">
        <v>10688342</v>
      </c>
      <c r="F175" s="103">
        <v>128339290</v>
      </c>
      <c r="G175" s="122">
        <f t="shared" si="5"/>
        <v>210596.13999999998</v>
      </c>
      <c r="H175" s="104">
        <f>+E175+F175</f>
        <v>139027632</v>
      </c>
      <c r="I175" s="105">
        <f>+H175/(C175+D175)</f>
        <v>660.16229927101233</v>
      </c>
    </row>
    <row r="176" spans="2:12" ht="13.5" thickBot="1" x14ac:dyDescent="0.25">
      <c r="B176" s="19">
        <v>40878</v>
      </c>
      <c r="C176" s="106">
        <v>58329.8</v>
      </c>
      <c r="D176" s="102">
        <v>61088.565000000002</v>
      </c>
      <c r="E176" s="107">
        <v>16284051</v>
      </c>
      <c r="F176" s="103">
        <v>45778367</v>
      </c>
      <c r="G176" s="122">
        <f t="shared" si="5"/>
        <v>119418.36500000001</v>
      </c>
      <c r="H176" s="104">
        <f>+E176+F176</f>
        <v>62062418</v>
      </c>
      <c r="I176" s="105">
        <f>+H176/(C176+D176)</f>
        <v>519.70580906881446</v>
      </c>
    </row>
    <row r="177" spans="2:12" ht="13.5" thickBot="1" x14ac:dyDescent="0.25">
      <c r="B177" s="56" t="s">
        <v>75</v>
      </c>
      <c r="C177" s="68">
        <f>SUM(C165:C176)</f>
        <v>573306.90500000003</v>
      </c>
      <c r="D177" s="72">
        <f>SUM(D165:D176)</f>
        <v>2153906.7779999999</v>
      </c>
      <c r="E177" s="64">
        <f>SUM(E165:E176)</f>
        <v>167536684</v>
      </c>
      <c r="F177" s="73">
        <f>SUM(F165:F176)</f>
        <v>1451119161</v>
      </c>
      <c r="G177" s="73">
        <f>SUM(G165:G176)</f>
        <v>2727213.6830000002</v>
      </c>
      <c r="H177" s="74">
        <f>+E177+F177</f>
        <v>1618655845</v>
      </c>
      <c r="I177" s="66">
        <f>+H177/(C177+D177)</f>
        <v>593.51999261731476</v>
      </c>
    </row>
    <row r="178" spans="2:12" ht="12.75" x14ac:dyDescent="0.2">
      <c r="B178" s="19">
        <v>40909</v>
      </c>
      <c r="C178" s="106">
        <v>38588.465189999995</v>
      </c>
      <c r="D178" s="108">
        <v>173027.63025999998</v>
      </c>
      <c r="E178" s="109">
        <v>11547679.84</v>
      </c>
      <c r="F178" s="103">
        <v>128090634.07999998</v>
      </c>
      <c r="G178" s="122">
        <f>SUM(C178:D178)</f>
        <v>211616.09544999996</v>
      </c>
      <c r="H178" s="104">
        <f t="shared" ref="H178:H185" si="6">+E178+F178</f>
        <v>139638313.91999999</v>
      </c>
      <c r="I178" s="105">
        <f t="shared" ref="I178:I185" si="7">+H178/(C178+D178)</f>
        <v>659.86622436757568</v>
      </c>
      <c r="J178" s="199" t="s">
        <v>46</v>
      </c>
      <c r="K178" s="200"/>
      <c r="L178" s="201"/>
    </row>
    <row r="179" spans="2:12" ht="12.75" x14ac:dyDescent="0.2">
      <c r="B179" s="19">
        <v>40940</v>
      </c>
      <c r="C179" s="106">
        <v>44099</v>
      </c>
      <c r="D179" s="108">
        <v>163728.90589999998</v>
      </c>
      <c r="E179" s="102">
        <v>12502385.27</v>
      </c>
      <c r="F179" s="103">
        <v>124779160.42</v>
      </c>
      <c r="G179" s="122">
        <f>SUM(C179:D179)</f>
        <v>207827.90589999998</v>
      </c>
      <c r="H179" s="104">
        <f t="shared" si="6"/>
        <v>137281545.69</v>
      </c>
      <c r="I179" s="105">
        <f t="shared" si="7"/>
        <v>660.55395734995955</v>
      </c>
      <c r="J179" s="49"/>
      <c r="K179" s="85"/>
      <c r="L179" s="51"/>
    </row>
    <row r="180" spans="2:12" ht="12.75" x14ac:dyDescent="0.2">
      <c r="B180" s="19">
        <v>40969</v>
      </c>
      <c r="C180" s="106">
        <v>53119.591340000006</v>
      </c>
      <c r="D180" s="102">
        <v>241958.10249000002</v>
      </c>
      <c r="E180" s="107">
        <v>13504890.1</v>
      </c>
      <c r="F180" s="103">
        <v>186635181.02999994</v>
      </c>
      <c r="G180" s="122">
        <f t="shared" ref="G180:G189" si="8">SUM(C180:D180)</f>
        <v>295077.69383</v>
      </c>
      <c r="H180" s="104">
        <f t="shared" si="6"/>
        <v>200140071.12999994</v>
      </c>
      <c r="I180" s="105">
        <f t="shared" si="7"/>
        <v>678.2622858822549</v>
      </c>
      <c r="J180" s="49"/>
      <c r="K180" s="50"/>
      <c r="L180" s="51"/>
    </row>
    <row r="181" spans="2:12" ht="12.75" x14ac:dyDescent="0.2">
      <c r="B181" s="19">
        <v>41000</v>
      </c>
      <c r="C181" s="106">
        <v>34979.5072</v>
      </c>
      <c r="D181" s="102">
        <v>190052.64556</v>
      </c>
      <c r="E181" s="107">
        <v>7144117.21</v>
      </c>
      <c r="F181" s="103">
        <v>146730065.84</v>
      </c>
      <c r="G181" s="122">
        <f t="shared" si="8"/>
        <v>225032.15276</v>
      </c>
      <c r="H181" s="104">
        <f t="shared" si="6"/>
        <v>153874183.05000001</v>
      </c>
      <c r="I181" s="105">
        <f t="shared" si="7"/>
        <v>683.7875439698123</v>
      </c>
      <c r="J181" s="49"/>
      <c r="K181" s="50"/>
      <c r="L181" s="51"/>
    </row>
    <row r="182" spans="2:12" ht="12.75" x14ac:dyDescent="0.2">
      <c r="B182" s="19">
        <v>41030</v>
      </c>
      <c r="C182" s="106">
        <v>56002.148890000004</v>
      </c>
      <c r="D182" s="102">
        <v>244669.48636999997</v>
      </c>
      <c r="E182" s="107">
        <v>9702597.1999999993</v>
      </c>
      <c r="F182" s="103">
        <v>186705951.22</v>
      </c>
      <c r="G182" s="122">
        <f t="shared" si="8"/>
        <v>300671.63525999995</v>
      </c>
      <c r="H182" s="104">
        <f t="shared" si="6"/>
        <v>196408548.41999999</v>
      </c>
      <c r="I182" s="105">
        <f t="shared" si="7"/>
        <v>653.23271432025672</v>
      </c>
      <c r="J182" s="49"/>
      <c r="K182" s="50"/>
      <c r="L182" s="51"/>
    </row>
    <row r="183" spans="2:12" ht="12.75" x14ac:dyDescent="0.2">
      <c r="B183" s="19">
        <v>41061</v>
      </c>
      <c r="C183" s="106">
        <v>31734.72421</v>
      </c>
      <c r="D183" s="102">
        <v>107170.97445000001</v>
      </c>
      <c r="E183" s="107">
        <v>5338998.32</v>
      </c>
      <c r="F183" s="103">
        <v>82486716.879999995</v>
      </c>
      <c r="G183" s="122">
        <f t="shared" si="8"/>
        <v>138905.69865999999</v>
      </c>
      <c r="H183" s="104">
        <f t="shared" si="6"/>
        <v>87825715.199999988</v>
      </c>
      <c r="I183" s="105">
        <f t="shared" si="7"/>
        <v>632.26862574566735</v>
      </c>
      <c r="J183" s="49"/>
      <c r="K183" s="50"/>
      <c r="L183" s="51"/>
    </row>
    <row r="184" spans="2:12" ht="12.75" x14ac:dyDescent="0.2">
      <c r="B184" s="19">
        <v>41091</v>
      </c>
      <c r="C184" s="106">
        <v>43840</v>
      </c>
      <c r="D184" s="102">
        <v>152150.74387999999</v>
      </c>
      <c r="E184" s="107">
        <v>9031953.5</v>
      </c>
      <c r="F184" s="103">
        <v>115106529.09999999</v>
      </c>
      <c r="G184" s="122">
        <f t="shared" si="8"/>
        <v>195990.74387999999</v>
      </c>
      <c r="H184" s="104">
        <f t="shared" si="6"/>
        <v>124138482.59999999</v>
      </c>
      <c r="I184" s="105">
        <f t="shared" si="7"/>
        <v>633.38951698661208</v>
      </c>
      <c r="J184" s="49"/>
      <c r="K184" s="50"/>
      <c r="L184" s="51"/>
    </row>
    <row r="185" spans="2:12" ht="13.5" thickBot="1" x14ac:dyDescent="0.25">
      <c r="B185" s="19">
        <v>41122</v>
      </c>
      <c r="C185" s="106">
        <v>56609.951019999993</v>
      </c>
      <c r="D185" s="102">
        <v>215155.24394999997</v>
      </c>
      <c r="E185" s="107">
        <v>12160375.34</v>
      </c>
      <c r="F185" s="103">
        <v>154581458.01999998</v>
      </c>
      <c r="G185" s="122">
        <f t="shared" si="8"/>
        <v>271765.19496999995</v>
      </c>
      <c r="H185" s="104">
        <f t="shared" si="6"/>
        <v>166741833.35999998</v>
      </c>
      <c r="I185" s="105">
        <f t="shared" si="7"/>
        <v>613.55109648388395</v>
      </c>
      <c r="J185" s="52"/>
      <c r="K185" s="53"/>
      <c r="L185" s="54"/>
    </row>
    <row r="186" spans="2:12" ht="12.75" x14ac:dyDescent="0.2">
      <c r="B186" s="19">
        <v>41153</v>
      </c>
      <c r="C186" s="106">
        <v>60622.146670000002</v>
      </c>
      <c r="D186" s="102">
        <v>129794.86693999999</v>
      </c>
      <c r="E186" s="107">
        <v>12182587.4</v>
      </c>
      <c r="F186" s="103">
        <v>70140227.230000004</v>
      </c>
      <c r="G186" s="122">
        <f t="shared" si="8"/>
        <v>190417.01360999999</v>
      </c>
      <c r="H186" s="104">
        <f t="shared" ref="H186:H194" si="9">+E186+F186</f>
        <v>82322814.63000001</v>
      </c>
      <c r="I186" s="105">
        <f t="shared" ref="I186:I194" si="10">+H186/(C186+D186)</f>
        <v>432.32909218190116</v>
      </c>
    </row>
    <row r="187" spans="2:12" ht="12.75" x14ac:dyDescent="0.2">
      <c r="B187" s="19">
        <v>41183</v>
      </c>
      <c r="C187" s="106">
        <v>52942.148230000006</v>
      </c>
      <c r="D187" s="102">
        <v>204512.26334999999</v>
      </c>
      <c r="E187" s="107">
        <v>11357270.279999999</v>
      </c>
      <c r="F187" s="103">
        <v>109286884.02</v>
      </c>
      <c r="G187" s="122">
        <f t="shared" si="8"/>
        <v>257454.41158000001</v>
      </c>
      <c r="H187" s="104">
        <f t="shared" si="9"/>
        <v>120644154.3</v>
      </c>
      <c r="I187" s="105">
        <f t="shared" si="10"/>
        <v>468.60395034447362</v>
      </c>
    </row>
    <row r="188" spans="2:12" ht="12.75" x14ac:dyDescent="0.2">
      <c r="B188" s="19">
        <v>41214</v>
      </c>
      <c r="C188" s="106">
        <v>35026.231090000001</v>
      </c>
      <c r="D188" s="102">
        <v>143510.66094</v>
      </c>
      <c r="E188" s="107">
        <v>8803597.0899999999</v>
      </c>
      <c r="F188" s="103">
        <v>76525385.129999995</v>
      </c>
      <c r="G188" s="122">
        <f t="shared" si="8"/>
        <v>178536.89202999999</v>
      </c>
      <c r="H188" s="104">
        <f t="shared" si="9"/>
        <v>85328982.219999999</v>
      </c>
      <c r="I188" s="105">
        <f t="shared" si="10"/>
        <v>477.93473522358596</v>
      </c>
    </row>
    <row r="189" spans="2:12" ht="13.5" thickBot="1" x14ac:dyDescent="0.25">
      <c r="B189" s="19">
        <v>41244</v>
      </c>
      <c r="C189" s="106">
        <v>35273.496100000004</v>
      </c>
      <c r="D189" s="102">
        <v>165285.71055000002</v>
      </c>
      <c r="E189" s="107">
        <v>9394738.9499999993</v>
      </c>
      <c r="F189" s="103">
        <v>100291409.62</v>
      </c>
      <c r="G189" s="122">
        <f t="shared" si="8"/>
        <v>200559.20665000001</v>
      </c>
      <c r="H189" s="104">
        <f t="shared" si="9"/>
        <v>109686148.57000001</v>
      </c>
      <c r="I189" s="105">
        <f t="shared" si="10"/>
        <v>546.90158782596086</v>
      </c>
    </row>
    <row r="190" spans="2:12" ht="13.5" thickBot="1" x14ac:dyDescent="0.25">
      <c r="B190" s="56" t="s">
        <v>47</v>
      </c>
      <c r="C190" s="68">
        <f>SUM(C178:C189)</f>
        <v>542837.40994000004</v>
      </c>
      <c r="D190" s="72">
        <f>SUM(D178:D189)</f>
        <v>2131017.2346399999</v>
      </c>
      <c r="E190" s="64">
        <f>SUM(E178:E189)</f>
        <v>122671190.50000001</v>
      </c>
      <c r="F190" s="73">
        <f>SUM(F178:F189)</f>
        <v>1481359602.5900002</v>
      </c>
      <c r="G190" s="73">
        <f>SUM(G178:G189)</f>
        <v>2673854.6445800001</v>
      </c>
      <c r="H190" s="74">
        <f t="shared" si="9"/>
        <v>1604030793.0900002</v>
      </c>
      <c r="I190" s="66">
        <f t="shared" si="10"/>
        <v>599.89453665382609</v>
      </c>
    </row>
    <row r="191" spans="2:12" ht="12.75" x14ac:dyDescent="0.2">
      <c r="B191" s="19">
        <v>41275</v>
      </c>
      <c r="C191" s="106">
        <v>49551.286439999996</v>
      </c>
      <c r="D191" s="108">
        <v>286101.66542999999</v>
      </c>
      <c r="E191" s="109">
        <v>14468391.420000002</v>
      </c>
      <c r="F191" s="103">
        <v>96284649.320000008</v>
      </c>
      <c r="G191" s="122">
        <f t="shared" ref="G191:G202" si="11">SUM(C191:D191)</f>
        <v>335652.95186999999</v>
      </c>
      <c r="H191" s="104">
        <f t="shared" si="9"/>
        <v>110753040.74000001</v>
      </c>
      <c r="I191" s="105">
        <f t="shared" si="10"/>
        <v>329.96295764112688</v>
      </c>
      <c r="J191" s="199" t="s">
        <v>48</v>
      </c>
      <c r="K191" s="200"/>
      <c r="L191" s="201"/>
    </row>
    <row r="192" spans="2:12" ht="12.75" x14ac:dyDescent="0.2">
      <c r="B192" s="19">
        <v>41306</v>
      </c>
      <c r="C192" s="106">
        <v>11211.377960000002</v>
      </c>
      <c r="D192" s="108">
        <v>118064.94826999999</v>
      </c>
      <c r="E192" s="102">
        <v>2891546.58</v>
      </c>
      <c r="F192" s="103">
        <v>37069626.810000002</v>
      </c>
      <c r="G192" s="122">
        <f t="shared" si="11"/>
        <v>129276.32622999999</v>
      </c>
      <c r="H192" s="104">
        <f t="shared" si="9"/>
        <v>39961173.390000001</v>
      </c>
      <c r="I192" s="105">
        <f t="shared" si="10"/>
        <v>309.11439515154302</v>
      </c>
      <c r="J192" s="49"/>
      <c r="K192" s="85"/>
      <c r="L192" s="51"/>
    </row>
    <row r="193" spans="2:16" ht="12.75" x14ac:dyDescent="0.2">
      <c r="B193" s="19">
        <v>41334</v>
      </c>
      <c r="C193" s="106">
        <v>56810.825850000001</v>
      </c>
      <c r="D193" s="102">
        <v>223065.41362000001</v>
      </c>
      <c r="E193" s="107">
        <v>17116674.370000001</v>
      </c>
      <c r="F193" s="103">
        <v>102479965.63999999</v>
      </c>
      <c r="G193" s="122">
        <f t="shared" si="11"/>
        <v>279876.23947000003</v>
      </c>
      <c r="H193" s="104">
        <f t="shared" si="9"/>
        <v>119596640.00999999</v>
      </c>
      <c r="I193" s="105">
        <f t="shared" si="10"/>
        <v>427.31973330954941</v>
      </c>
      <c r="J193" s="49"/>
      <c r="K193" s="50"/>
      <c r="L193" s="51"/>
    </row>
    <row r="194" spans="2:16" ht="12.75" x14ac:dyDescent="0.2">
      <c r="B194" s="19">
        <v>41365</v>
      </c>
      <c r="C194" s="106">
        <v>44500.175999999999</v>
      </c>
      <c r="D194" s="102">
        <v>285310.21382</v>
      </c>
      <c r="E194" s="107">
        <v>12938805.76</v>
      </c>
      <c r="F194" s="103">
        <v>123535562.79999998</v>
      </c>
      <c r="G194" s="122">
        <f t="shared" si="11"/>
        <v>329810.38981999998</v>
      </c>
      <c r="H194" s="104">
        <f t="shared" si="9"/>
        <v>136474368.55999997</v>
      </c>
      <c r="I194" s="105">
        <f t="shared" si="10"/>
        <v>413.79645024064689</v>
      </c>
      <c r="J194" s="49"/>
      <c r="K194" s="50"/>
      <c r="L194" s="51"/>
    </row>
    <row r="195" spans="2:16" ht="12.75" x14ac:dyDescent="0.2">
      <c r="B195" s="19">
        <v>41395</v>
      </c>
      <c r="C195" s="106">
        <v>12172.740599999999</v>
      </c>
      <c r="D195" s="102">
        <v>181968.97003</v>
      </c>
      <c r="E195" s="107">
        <v>3539328.16</v>
      </c>
      <c r="F195" s="103">
        <v>74483685.019999996</v>
      </c>
      <c r="G195" s="122">
        <f t="shared" si="11"/>
        <v>194141.71062999999</v>
      </c>
      <c r="H195" s="104">
        <f t="shared" ref="H195:H208" si="12">+E195+F195</f>
        <v>78023013.179999992</v>
      </c>
      <c r="I195" s="105">
        <f t="shared" ref="I195:I215" si="13">+H195/(C195+D195)</f>
        <v>401.88691511376533</v>
      </c>
      <c r="J195" s="49"/>
      <c r="K195" s="50"/>
      <c r="L195" s="51"/>
    </row>
    <row r="196" spans="2:16" ht="12.75" x14ac:dyDescent="0.2">
      <c r="B196" s="19">
        <v>41426</v>
      </c>
      <c r="C196" s="106">
        <v>0</v>
      </c>
      <c r="D196" s="102">
        <v>157489.79353999998</v>
      </c>
      <c r="E196" s="107">
        <v>0</v>
      </c>
      <c r="F196" s="103">
        <v>73644134.900000006</v>
      </c>
      <c r="G196" s="122">
        <f t="shared" si="11"/>
        <v>157489.79353999998</v>
      </c>
      <c r="H196" s="104">
        <f t="shared" si="12"/>
        <v>73644134.900000006</v>
      </c>
      <c r="I196" s="105">
        <f t="shared" si="13"/>
        <v>467.61211151943968</v>
      </c>
      <c r="J196" s="49"/>
      <c r="K196" s="50"/>
      <c r="L196" s="51"/>
    </row>
    <row r="197" spans="2:16" ht="12.75" x14ac:dyDescent="0.2">
      <c r="B197" s="19">
        <v>41456</v>
      </c>
      <c r="C197" s="106">
        <v>40053.08928</v>
      </c>
      <c r="D197" s="102">
        <v>217774.77854</v>
      </c>
      <c r="E197" s="107">
        <v>11424340.82</v>
      </c>
      <c r="F197" s="103">
        <v>62514001.409999996</v>
      </c>
      <c r="G197" s="122">
        <f t="shared" si="11"/>
        <v>257827.86781999998</v>
      </c>
      <c r="H197" s="104">
        <f t="shared" si="12"/>
        <v>73938342.229999989</v>
      </c>
      <c r="I197" s="105">
        <f t="shared" si="13"/>
        <v>286.77405144435096</v>
      </c>
      <c r="J197" s="49"/>
      <c r="K197" s="50"/>
      <c r="L197" s="51"/>
    </row>
    <row r="198" spans="2:16" ht="13.5" thickBot="1" x14ac:dyDescent="0.25">
      <c r="B198" s="19">
        <v>41487</v>
      </c>
      <c r="C198" s="106">
        <v>13209.66725</v>
      </c>
      <c r="D198" s="102">
        <v>181516.60750000001</v>
      </c>
      <c r="E198" s="107">
        <v>3767792.78</v>
      </c>
      <c r="F198" s="103">
        <v>62128113.200000003</v>
      </c>
      <c r="G198" s="122">
        <f t="shared" si="11"/>
        <v>194726.27475000001</v>
      </c>
      <c r="H198" s="104">
        <f t="shared" si="12"/>
        <v>65895905.980000004</v>
      </c>
      <c r="I198" s="105">
        <f t="shared" si="13"/>
        <v>338.40274541584432</v>
      </c>
      <c r="J198" s="52"/>
      <c r="K198" s="53"/>
      <c r="L198" s="54"/>
    </row>
    <row r="199" spans="2:16" ht="12.75" x14ac:dyDescent="0.2">
      <c r="B199" s="19">
        <v>41518</v>
      </c>
      <c r="C199" s="106">
        <v>36853.838000000003</v>
      </c>
      <c r="D199" s="102">
        <v>227698.95116</v>
      </c>
      <c r="E199" s="107">
        <v>15582494.640000001</v>
      </c>
      <c r="F199" s="103">
        <v>94022550.939999998</v>
      </c>
      <c r="G199" s="122">
        <f t="shared" si="11"/>
        <v>264552.78915999999</v>
      </c>
      <c r="H199" s="104">
        <f t="shared" si="12"/>
        <v>109605045.58</v>
      </c>
      <c r="I199" s="105">
        <f t="shared" si="13"/>
        <v>414.30311858746461</v>
      </c>
    </row>
    <row r="200" spans="2:16" ht="12.75" x14ac:dyDescent="0.2">
      <c r="B200" s="19">
        <v>41548</v>
      </c>
      <c r="C200" s="106">
        <v>18656.710429999999</v>
      </c>
      <c r="D200" s="102">
        <v>102670.62985</v>
      </c>
      <c r="E200" s="107">
        <v>7987309.75</v>
      </c>
      <c r="F200" s="103">
        <v>41539130.07</v>
      </c>
      <c r="G200" s="122">
        <f t="shared" si="11"/>
        <v>121327.34028</v>
      </c>
      <c r="H200" s="104">
        <f t="shared" si="12"/>
        <v>49526439.82</v>
      </c>
      <c r="I200" s="105">
        <f t="shared" si="13"/>
        <v>408.20510616735328</v>
      </c>
    </row>
    <row r="201" spans="2:16" ht="12.75" x14ac:dyDescent="0.2">
      <c r="B201" s="19">
        <v>41579</v>
      </c>
      <c r="C201" s="106">
        <v>57783.331039999997</v>
      </c>
      <c r="D201" s="102">
        <v>170406.08920999998</v>
      </c>
      <c r="E201" s="107">
        <v>16145484.379999999</v>
      </c>
      <c r="F201" s="103">
        <v>44689726.809999995</v>
      </c>
      <c r="G201" s="122">
        <f t="shared" si="11"/>
        <v>228189.42024999997</v>
      </c>
      <c r="H201" s="104">
        <f t="shared" si="12"/>
        <v>60835211.189999998</v>
      </c>
      <c r="I201" s="105">
        <f t="shared" si="13"/>
        <v>266.59961326581271</v>
      </c>
    </row>
    <row r="202" spans="2:16" ht="13.5" thickBot="1" x14ac:dyDescent="0.25">
      <c r="B202" s="19">
        <v>41609</v>
      </c>
      <c r="C202" s="106">
        <v>0</v>
      </c>
      <c r="D202" s="102">
        <v>170644.90263999999</v>
      </c>
      <c r="E202" s="107">
        <v>0</v>
      </c>
      <c r="F202" s="103">
        <v>57187822.400000006</v>
      </c>
      <c r="G202" s="122">
        <f t="shared" si="11"/>
        <v>170644.90263999999</v>
      </c>
      <c r="H202" s="104">
        <f t="shared" si="12"/>
        <v>57187822.400000006</v>
      </c>
      <c r="I202" s="105">
        <f t="shared" si="13"/>
        <v>335.12763355519593</v>
      </c>
    </row>
    <row r="203" spans="2:16" ht="13.5" thickBot="1" x14ac:dyDescent="0.25">
      <c r="B203" s="56" t="s">
        <v>49</v>
      </c>
      <c r="C203" s="68">
        <f>SUM(C191:C202)</f>
        <v>340803.04284999997</v>
      </c>
      <c r="D203" s="72">
        <f>SUM(D191:D202)</f>
        <v>2322712.96361</v>
      </c>
      <c r="E203" s="64">
        <f>SUM(E191:E202)</f>
        <v>105862168.66</v>
      </c>
      <c r="F203" s="73">
        <f>SUM(F191:F202)</f>
        <v>869578969.31999993</v>
      </c>
      <c r="G203" s="73">
        <f>SUM(G191:G202)</f>
        <v>2663516.0064600003</v>
      </c>
      <c r="H203" s="74">
        <f t="shared" si="12"/>
        <v>975441137.9799999</v>
      </c>
      <c r="I203" s="66">
        <f t="shared" si="13"/>
        <v>366.22311846979653</v>
      </c>
    </row>
    <row r="204" spans="2:16" ht="12.75" x14ac:dyDescent="0.2">
      <c r="B204" s="19">
        <v>41640</v>
      </c>
      <c r="C204" s="106">
        <v>34994.9</v>
      </c>
      <c r="D204" s="108">
        <v>227198</v>
      </c>
      <c r="E204" s="109">
        <v>11181621.689999999</v>
      </c>
      <c r="F204" s="103">
        <v>103869381.45</v>
      </c>
      <c r="G204" s="122">
        <v>262192.7</v>
      </c>
      <c r="H204" s="104">
        <f>+E204+F204</f>
        <v>115051003.14</v>
      </c>
      <c r="I204" s="105">
        <f t="shared" si="13"/>
        <v>438.80289336591488</v>
      </c>
      <c r="J204" s="199" t="s">
        <v>53</v>
      </c>
      <c r="K204" s="200"/>
      <c r="L204" s="201"/>
      <c r="O204" s="150"/>
      <c r="P204" s="150"/>
    </row>
    <row r="205" spans="2:16" ht="12.75" x14ac:dyDescent="0.2">
      <c r="B205" s="19">
        <v>41671</v>
      </c>
      <c r="C205" s="106">
        <v>17674.3</v>
      </c>
      <c r="D205" s="108">
        <v>134489</v>
      </c>
      <c r="E205" s="102">
        <v>5647314.9500000002</v>
      </c>
      <c r="F205" s="103">
        <v>71695736.290000007</v>
      </c>
      <c r="G205" s="122">
        <v>152163.65</v>
      </c>
      <c r="H205" s="104">
        <f t="shared" si="12"/>
        <v>77343051.24000001</v>
      </c>
      <c r="I205" s="105">
        <f t="shared" si="13"/>
        <v>508.28978630195331</v>
      </c>
      <c r="J205" s="49"/>
      <c r="K205" s="85"/>
      <c r="L205" s="51"/>
    </row>
    <row r="206" spans="2:16" ht="12.75" x14ac:dyDescent="0.2">
      <c r="B206" s="19">
        <v>41699</v>
      </c>
      <c r="C206" s="106">
        <v>53762.9</v>
      </c>
      <c r="D206" s="102">
        <v>255291</v>
      </c>
      <c r="E206" s="107">
        <v>26682482.75</v>
      </c>
      <c r="F206" s="103">
        <v>111443850.16</v>
      </c>
      <c r="G206" s="122">
        <v>309053.89</v>
      </c>
      <c r="H206" s="104">
        <f t="shared" si="12"/>
        <v>138126332.91</v>
      </c>
      <c r="I206" s="105">
        <f t="shared" si="13"/>
        <v>446.93282598925299</v>
      </c>
      <c r="J206" s="49"/>
      <c r="K206" s="50"/>
      <c r="L206" s="51"/>
    </row>
    <row r="207" spans="2:16" ht="12.75" x14ac:dyDescent="0.2">
      <c r="B207" s="19">
        <v>41730</v>
      </c>
      <c r="C207" s="106">
        <v>35003.5</v>
      </c>
      <c r="D207" s="102">
        <v>197928</v>
      </c>
      <c r="E207" s="107">
        <v>11537940.08</v>
      </c>
      <c r="F207" s="103">
        <v>78615672.219999999</v>
      </c>
      <c r="G207" s="122">
        <v>232931.13</v>
      </c>
      <c r="H207" s="104">
        <f t="shared" si="12"/>
        <v>90153612.299999997</v>
      </c>
      <c r="I207" s="105">
        <f t="shared" si="13"/>
        <v>387.03916086918258</v>
      </c>
      <c r="J207" s="49"/>
      <c r="K207" s="50"/>
      <c r="L207" s="51"/>
    </row>
    <row r="208" spans="2:16" ht="12.75" x14ac:dyDescent="0.2">
      <c r="B208" s="19">
        <v>41760</v>
      </c>
      <c r="C208" s="106">
        <v>76927.8</v>
      </c>
      <c r="D208" s="102">
        <v>190903</v>
      </c>
      <c r="E208" s="107">
        <v>35735744.229999997</v>
      </c>
      <c r="F208" s="103">
        <v>108352292.17</v>
      </c>
      <c r="G208" s="122">
        <v>267830.28999999998</v>
      </c>
      <c r="H208" s="104">
        <f t="shared" si="12"/>
        <v>144088036.40000001</v>
      </c>
      <c r="I208" s="105">
        <f t="shared" si="13"/>
        <v>537.98157792158338</v>
      </c>
      <c r="J208" s="49"/>
      <c r="K208" s="50"/>
      <c r="L208" s="51"/>
    </row>
    <row r="209" spans="2:12" ht="12.75" x14ac:dyDescent="0.2">
      <c r="B209" s="19">
        <v>41791</v>
      </c>
      <c r="C209" s="106"/>
      <c r="D209" s="102">
        <v>231313</v>
      </c>
      <c r="E209" s="107"/>
      <c r="F209" s="103">
        <v>123783091.08</v>
      </c>
      <c r="G209" s="122">
        <v>231313.15</v>
      </c>
      <c r="H209" s="104">
        <f>+E209+F209</f>
        <v>123783091.08</v>
      </c>
      <c r="I209" s="105">
        <f t="shared" si="13"/>
        <v>535.13244426383301</v>
      </c>
      <c r="J209" s="49"/>
      <c r="K209" s="50"/>
      <c r="L209" s="51"/>
    </row>
    <row r="210" spans="2:12" ht="12.75" x14ac:dyDescent="0.2">
      <c r="B210" s="19">
        <v>41821</v>
      </c>
      <c r="C210" s="106">
        <v>35560.199999999997</v>
      </c>
      <c r="D210" s="102">
        <v>185848</v>
      </c>
      <c r="E210" s="107">
        <v>11349333.289999999</v>
      </c>
      <c r="F210" s="103">
        <v>72439872</v>
      </c>
      <c r="G210" s="122">
        <v>221408.11</v>
      </c>
      <c r="H210" s="104">
        <f t="shared" ref="H210:H215" si="14">+E210+F210</f>
        <v>83789205.289999992</v>
      </c>
      <c r="I210" s="105">
        <f t="shared" si="13"/>
        <v>378.43767886645566</v>
      </c>
      <c r="J210" s="49"/>
      <c r="K210" s="50"/>
      <c r="L210" s="51"/>
    </row>
    <row r="211" spans="2:12" ht="13.5" thickBot="1" x14ac:dyDescent="0.25">
      <c r="B211" s="19">
        <v>41852</v>
      </c>
      <c r="C211" s="106">
        <v>53565</v>
      </c>
      <c r="D211" s="102">
        <v>126738</v>
      </c>
      <c r="E211" s="107">
        <v>15875984.119999999</v>
      </c>
      <c r="F211" s="103">
        <v>70647671.409999996</v>
      </c>
      <c r="G211" s="122">
        <v>180303.22</v>
      </c>
      <c r="H211" s="104">
        <f t="shared" si="14"/>
        <v>86523655.530000001</v>
      </c>
      <c r="I211" s="105">
        <f t="shared" si="13"/>
        <v>479.8791785494418</v>
      </c>
      <c r="J211" s="52"/>
      <c r="K211" s="53"/>
      <c r="L211" s="54"/>
    </row>
    <row r="212" spans="2:12" ht="12.75" x14ac:dyDescent="0.2">
      <c r="B212" s="19">
        <v>41883</v>
      </c>
      <c r="C212" s="106">
        <v>18007.5</v>
      </c>
      <c r="D212" s="102">
        <v>157092</v>
      </c>
      <c r="E212" s="107">
        <v>5129825.83</v>
      </c>
      <c r="F212" s="103">
        <v>65364286.57</v>
      </c>
      <c r="G212" s="122">
        <v>175099.65</v>
      </c>
      <c r="H212" s="104">
        <f t="shared" si="14"/>
        <v>70494112.400000006</v>
      </c>
      <c r="I212" s="105">
        <f t="shared" si="13"/>
        <v>402.59459564419092</v>
      </c>
    </row>
    <row r="213" spans="2:12" ht="12.75" x14ac:dyDescent="0.2">
      <c r="B213" s="19">
        <v>41913</v>
      </c>
      <c r="C213" s="106">
        <v>53746.5</v>
      </c>
      <c r="D213" s="102">
        <v>170352</v>
      </c>
      <c r="E213" s="107">
        <v>24210914.48</v>
      </c>
      <c r="F213" s="103">
        <v>57300983.890000001</v>
      </c>
      <c r="G213" s="122">
        <v>224098.89</v>
      </c>
      <c r="H213" s="104">
        <f t="shared" si="14"/>
        <v>81511898.370000005</v>
      </c>
      <c r="I213" s="105">
        <f t="shared" si="13"/>
        <v>363.73245858406017</v>
      </c>
    </row>
    <row r="214" spans="2:12" ht="12.75" x14ac:dyDescent="0.2">
      <c r="B214" s="19">
        <v>41944</v>
      </c>
      <c r="C214" s="106">
        <v>39370.6</v>
      </c>
      <c r="D214" s="102">
        <v>114690</v>
      </c>
      <c r="E214" s="107">
        <v>23920773.050000001</v>
      </c>
      <c r="F214" s="103">
        <v>38193137.32</v>
      </c>
      <c r="G214" s="122">
        <v>154060.42000000001</v>
      </c>
      <c r="H214" s="104">
        <f t="shared" si="14"/>
        <v>62113910.370000005</v>
      </c>
      <c r="I214" s="105">
        <f t="shared" si="13"/>
        <v>403.17842699561083</v>
      </c>
    </row>
    <row r="215" spans="2:12" ht="13.5" thickBot="1" x14ac:dyDescent="0.25">
      <c r="B215" s="19">
        <v>41974</v>
      </c>
      <c r="C215" s="106">
        <v>54186.547439999995</v>
      </c>
      <c r="D215" s="102">
        <v>163239.01081000001</v>
      </c>
      <c r="E215" s="107">
        <v>21737931.880000003</v>
      </c>
      <c r="F215" s="103">
        <v>61299833.309999995</v>
      </c>
      <c r="G215" s="122">
        <f>SUM(C215:D215)</f>
        <v>217425.55825</v>
      </c>
      <c r="H215" s="104">
        <f t="shared" si="14"/>
        <v>83037765.189999998</v>
      </c>
      <c r="I215" s="105">
        <f t="shared" si="13"/>
        <v>381.91354254002471</v>
      </c>
    </row>
    <row r="216" spans="2:12" ht="13.5" thickBot="1" x14ac:dyDescent="0.25">
      <c r="B216" s="56" t="s">
        <v>54</v>
      </c>
      <c r="C216" s="68">
        <f>SUM(C204:C215)</f>
        <v>472799.74744000001</v>
      </c>
      <c r="D216" s="72">
        <f>SUM(D204:D215)</f>
        <v>2155081.0108099999</v>
      </c>
      <c r="E216" s="64">
        <f>SUM(E204:E215)</f>
        <v>193009866.34999999</v>
      </c>
      <c r="F216" s="73">
        <f>SUM(F204:F215)</f>
        <v>963005807.87</v>
      </c>
      <c r="G216" s="73">
        <f>SUM(G204:G215)</f>
        <v>2627880.6582499994</v>
      </c>
      <c r="H216" s="74">
        <f>+E216+F216</f>
        <v>1156015674.22</v>
      </c>
      <c r="I216" s="66">
        <f>+H216/(C216+D216)</f>
        <v>439.90415873733645</v>
      </c>
    </row>
    <row r="217" spans="2:12" ht="12.75" x14ac:dyDescent="0.2">
      <c r="B217" s="19">
        <v>42005</v>
      </c>
      <c r="C217" s="106">
        <v>14956.371349999999</v>
      </c>
      <c r="D217" s="108">
        <v>117339.96517999997</v>
      </c>
      <c r="E217" s="109">
        <v>4569696.62</v>
      </c>
      <c r="F217" s="103">
        <v>38263682.25</v>
      </c>
      <c r="G217" s="122">
        <f>SUM(C217:D217)</f>
        <v>132296.33652999997</v>
      </c>
      <c r="H217" s="104">
        <f>+E217+F217</f>
        <v>42833378.869999997</v>
      </c>
      <c r="I217" s="105">
        <f>+H217/(C217+D217)</f>
        <v>323.76844282673659</v>
      </c>
      <c r="J217" s="199" t="s">
        <v>55</v>
      </c>
      <c r="K217" s="200"/>
      <c r="L217" s="201"/>
    </row>
    <row r="218" spans="2:12" ht="12.75" x14ac:dyDescent="0.2">
      <c r="B218" s="19">
        <v>42036</v>
      </c>
      <c r="C218" s="106">
        <v>55588.433520000006</v>
      </c>
      <c r="D218" s="108">
        <v>254711.70018000001</v>
      </c>
      <c r="E218" s="102">
        <v>15473062.539999999</v>
      </c>
      <c r="F218" s="103">
        <v>88973704.840000004</v>
      </c>
      <c r="G218" s="122">
        <f t="shared" ref="G218:G241" si="15">SUM(C218:D218)</f>
        <v>310300.13370000001</v>
      </c>
      <c r="H218" s="104">
        <f t="shared" ref="H218:H228" si="16">+E218+F218</f>
        <v>104446767.38</v>
      </c>
      <c r="I218" s="105">
        <f t="shared" ref="I218:I228" si="17">+H218/(C218+D218)</f>
        <v>336.59916976052529</v>
      </c>
      <c r="J218" s="49"/>
      <c r="K218" s="85"/>
      <c r="L218" s="51"/>
    </row>
    <row r="219" spans="2:12" ht="12.75" x14ac:dyDescent="0.2">
      <c r="B219" s="19">
        <v>42064</v>
      </c>
      <c r="C219" s="106">
        <v>36524.741309999998</v>
      </c>
      <c r="D219" s="102">
        <v>207262.15593000001</v>
      </c>
      <c r="E219" s="107">
        <v>8587256.1699999999</v>
      </c>
      <c r="F219" s="103">
        <v>64956219.259999998</v>
      </c>
      <c r="G219" s="122">
        <f t="shared" si="15"/>
        <v>243786.89724000002</v>
      </c>
      <c r="H219" s="104">
        <f t="shared" si="16"/>
        <v>73543475.429999992</v>
      </c>
      <c r="I219" s="105">
        <f t="shared" si="17"/>
        <v>301.67115732064514</v>
      </c>
      <c r="J219" s="49"/>
      <c r="K219" s="50"/>
      <c r="L219" s="51"/>
    </row>
    <row r="220" spans="2:12" ht="12.75" x14ac:dyDescent="0.2">
      <c r="B220" s="19">
        <v>42095</v>
      </c>
      <c r="C220" s="106">
        <v>19348.950149999997</v>
      </c>
      <c r="D220" s="102">
        <v>310371.43452000001</v>
      </c>
      <c r="E220" s="107">
        <v>4512414.5</v>
      </c>
      <c r="F220" s="103">
        <v>96598169.699999988</v>
      </c>
      <c r="G220" s="122">
        <f t="shared" si="15"/>
        <v>329720.38467</v>
      </c>
      <c r="H220" s="104">
        <f t="shared" si="16"/>
        <v>101110584.19999999</v>
      </c>
      <c r="I220" s="105">
        <f t="shared" si="17"/>
        <v>306.65554482230851</v>
      </c>
      <c r="J220" s="49"/>
      <c r="K220" s="50"/>
      <c r="L220" s="51"/>
    </row>
    <row r="221" spans="2:12" ht="12.75" x14ac:dyDescent="0.2">
      <c r="B221" s="19">
        <v>42125</v>
      </c>
      <c r="C221" s="106">
        <v>34998.922009999995</v>
      </c>
      <c r="D221" s="102">
        <v>243116.48380000002</v>
      </c>
      <c r="E221" s="107">
        <v>7399929.9699999997</v>
      </c>
      <c r="F221" s="103">
        <v>83127420.540000007</v>
      </c>
      <c r="G221" s="122">
        <f t="shared" si="15"/>
        <v>278115.40581000003</v>
      </c>
      <c r="H221" s="104">
        <f t="shared" si="16"/>
        <v>90527350.510000005</v>
      </c>
      <c r="I221" s="105">
        <f t="shared" si="17"/>
        <v>325.50282587310369</v>
      </c>
      <c r="J221" s="49"/>
      <c r="K221" s="50"/>
      <c r="L221" s="51"/>
    </row>
    <row r="222" spans="2:12" ht="12.75" x14ac:dyDescent="0.2">
      <c r="B222" s="19">
        <v>42156</v>
      </c>
      <c r="C222" s="106">
        <v>49862.865120000002</v>
      </c>
      <c r="D222" s="102">
        <v>289506.95754999999</v>
      </c>
      <c r="E222" s="107">
        <v>11150550.199999999</v>
      </c>
      <c r="F222" s="103">
        <v>89659679.930000007</v>
      </c>
      <c r="G222" s="122">
        <f t="shared" si="15"/>
        <v>339369.82267000002</v>
      </c>
      <c r="H222" s="104">
        <f t="shared" si="16"/>
        <v>100810230.13000001</v>
      </c>
      <c r="I222" s="105">
        <f t="shared" si="17"/>
        <v>297.05125027579993</v>
      </c>
      <c r="J222" s="49"/>
      <c r="K222" s="50"/>
      <c r="L222" s="51"/>
    </row>
    <row r="223" spans="2:12" ht="12.75" x14ac:dyDescent="0.2">
      <c r="B223" s="19">
        <v>42186</v>
      </c>
      <c r="C223" s="106">
        <v>19514.620440000002</v>
      </c>
      <c r="D223" s="102">
        <v>231474.68928000002</v>
      </c>
      <c r="E223" s="107">
        <v>4464327.38</v>
      </c>
      <c r="F223" s="103">
        <v>70719067.900000006</v>
      </c>
      <c r="G223" s="122">
        <f t="shared" si="15"/>
        <v>250989.30972000002</v>
      </c>
      <c r="H223" s="104">
        <f t="shared" si="16"/>
        <v>75183395.280000001</v>
      </c>
      <c r="I223" s="105">
        <f t="shared" si="17"/>
        <v>299.54819734702443</v>
      </c>
      <c r="J223" s="49"/>
      <c r="K223" s="50"/>
      <c r="L223" s="51"/>
    </row>
    <row r="224" spans="2:12" ht="13.5" thickBot="1" x14ac:dyDescent="0.25">
      <c r="B224" s="19">
        <v>42217</v>
      </c>
      <c r="C224" s="106">
        <v>58099.935539999999</v>
      </c>
      <c r="D224" s="102">
        <v>166501.13678999999</v>
      </c>
      <c r="E224" s="107">
        <v>17301005.609999999</v>
      </c>
      <c r="F224" s="103">
        <v>50762559.030000001</v>
      </c>
      <c r="G224" s="122">
        <f t="shared" si="15"/>
        <v>224601.07233</v>
      </c>
      <c r="H224" s="104">
        <f t="shared" si="16"/>
        <v>68063564.640000001</v>
      </c>
      <c r="I224" s="105">
        <f t="shared" si="17"/>
        <v>303.04202884657707</v>
      </c>
      <c r="J224" s="52"/>
      <c r="K224" s="53"/>
      <c r="L224" s="54"/>
    </row>
    <row r="225" spans="2:12" ht="12.75" x14ac:dyDescent="0.2">
      <c r="B225" s="19">
        <v>42248</v>
      </c>
      <c r="C225" s="106">
        <v>61513.287969999998</v>
      </c>
      <c r="D225" s="102">
        <v>114550.62300000001</v>
      </c>
      <c r="E225" s="107">
        <v>13857830.559999999</v>
      </c>
      <c r="F225" s="103">
        <v>28709580.920000002</v>
      </c>
      <c r="G225" s="122">
        <f t="shared" si="15"/>
        <v>176063.91097</v>
      </c>
      <c r="H225" s="104">
        <f t="shared" si="16"/>
        <v>42567411.480000004</v>
      </c>
      <c r="I225" s="105">
        <f t="shared" si="17"/>
        <v>241.77249752933852</v>
      </c>
    </row>
    <row r="226" spans="2:12" ht="12.75" x14ac:dyDescent="0.2">
      <c r="B226" s="19">
        <v>42278</v>
      </c>
      <c r="C226" s="106">
        <v>38092.191399999996</v>
      </c>
      <c r="D226" s="102">
        <v>113399.83519999999</v>
      </c>
      <c r="E226" s="107">
        <v>11487473.41</v>
      </c>
      <c r="F226" s="103">
        <v>29668769.399999999</v>
      </c>
      <c r="G226" s="122">
        <f t="shared" si="15"/>
        <v>151492.02659999998</v>
      </c>
      <c r="H226" s="104">
        <f t="shared" si="16"/>
        <v>41156242.810000002</v>
      </c>
      <c r="I226" s="105">
        <f t="shared" si="17"/>
        <v>271.67266643457793</v>
      </c>
    </row>
    <row r="227" spans="2:12" ht="12.75" x14ac:dyDescent="0.2">
      <c r="B227" s="19">
        <v>42309</v>
      </c>
      <c r="C227" s="106">
        <v>57851.681689999998</v>
      </c>
      <c r="D227" s="102">
        <v>112479.6406</v>
      </c>
      <c r="E227" s="107">
        <v>17758761.350000001</v>
      </c>
      <c r="F227" s="103">
        <v>29249847.939999998</v>
      </c>
      <c r="G227" s="122">
        <f t="shared" si="15"/>
        <v>170331.32228999998</v>
      </c>
      <c r="H227" s="104">
        <f t="shared" si="16"/>
        <v>47008609.289999999</v>
      </c>
      <c r="I227" s="105">
        <f t="shared" si="17"/>
        <v>275.98335208109773</v>
      </c>
    </row>
    <row r="228" spans="2:12" ht="13.5" thickBot="1" x14ac:dyDescent="0.25">
      <c r="B228" s="19">
        <v>42339</v>
      </c>
      <c r="C228" s="106">
        <v>18527.899899999997</v>
      </c>
      <c r="D228" s="102">
        <v>55930.27332</v>
      </c>
      <c r="E228" s="107">
        <v>5468031</v>
      </c>
      <c r="F228" s="103">
        <v>12781605.08</v>
      </c>
      <c r="G228" s="122">
        <f t="shared" si="15"/>
        <v>74458.173219999997</v>
      </c>
      <c r="H228" s="104">
        <f t="shared" si="16"/>
        <v>18249636.079999998</v>
      </c>
      <c r="I228" s="105">
        <f t="shared" si="17"/>
        <v>245.09916495101461</v>
      </c>
    </row>
    <row r="229" spans="2:12" ht="13.5" thickBot="1" x14ac:dyDescent="0.25">
      <c r="B229" s="56" t="s">
        <v>56</v>
      </c>
      <c r="C229" s="68">
        <f>SUM(C217:C228)</f>
        <v>464879.90039999998</v>
      </c>
      <c r="D229" s="72">
        <f>SUM(D217:D228)</f>
        <v>2216644.8953499999</v>
      </c>
      <c r="E229" s="64">
        <f>SUM(E217:E228)</f>
        <v>122030339.31</v>
      </c>
      <c r="F229" s="73">
        <f>SUM(F217:F228)</f>
        <v>683470306.78999984</v>
      </c>
      <c r="G229" s="73">
        <f>SUM(G217:G228)</f>
        <v>2681524.7957500005</v>
      </c>
      <c r="H229" s="74">
        <f>+E229+F229</f>
        <v>805500646.0999999</v>
      </c>
      <c r="I229" s="66">
        <f>+H229/(C229+D229)</f>
        <v>300.38903514025054</v>
      </c>
    </row>
    <row r="230" spans="2:12" ht="12.75" x14ac:dyDescent="0.2">
      <c r="B230" s="19">
        <v>42370</v>
      </c>
      <c r="C230" s="106">
        <v>44284.230499999998</v>
      </c>
      <c r="D230" s="108">
        <v>166790.10505000001</v>
      </c>
      <c r="E230" s="109">
        <v>8769733.3499999996</v>
      </c>
      <c r="F230" s="103">
        <v>36844213.68</v>
      </c>
      <c r="G230" s="122">
        <f t="shared" si="15"/>
        <v>211074.33555000002</v>
      </c>
      <c r="H230" s="104">
        <f>+E230+F230</f>
        <v>45613947.030000001</v>
      </c>
      <c r="I230" s="105">
        <f>+H230/(C230+D230)</f>
        <v>216.10371015094259</v>
      </c>
      <c r="J230" s="199" t="s">
        <v>76</v>
      </c>
      <c r="K230" s="200"/>
      <c r="L230" s="201"/>
    </row>
    <row r="231" spans="2:12" ht="12.75" x14ac:dyDescent="0.2">
      <c r="B231" s="19">
        <v>42401</v>
      </c>
      <c r="C231" s="106">
        <v>25196.017059999998</v>
      </c>
      <c r="D231" s="102">
        <v>190498.78330000001</v>
      </c>
      <c r="E231" s="107">
        <v>5053778.0599999996</v>
      </c>
      <c r="F231" s="103">
        <v>38637650.920000002</v>
      </c>
      <c r="G231" s="122">
        <f t="shared" si="15"/>
        <v>215694.80035999999</v>
      </c>
      <c r="H231" s="104">
        <f>+E231+F231</f>
        <v>43691428.980000004</v>
      </c>
      <c r="I231" s="105">
        <f>+H231/(C231+D231)</f>
        <v>202.56134550799518</v>
      </c>
      <c r="J231" s="49"/>
      <c r="K231" s="85"/>
      <c r="L231" s="51"/>
    </row>
    <row r="232" spans="2:12" ht="12.75" x14ac:dyDescent="0.2">
      <c r="B232" s="19">
        <v>42430</v>
      </c>
      <c r="C232" s="106">
        <v>36819.552739999999</v>
      </c>
      <c r="D232" s="102">
        <v>250513.52669000003</v>
      </c>
      <c r="E232" s="107">
        <v>6074533.3499999996</v>
      </c>
      <c r="F232" s="103">
        <v>52827958.839999996</v>
      </c>
      <c r="G232" s="122">
        <f t="shared" si="15"/>
        <v>287333.07943000004</v>
      </c>
      <c r="H232" s="104">
        <f>+E232+F232</f>
        <v>58902492.189999998</v>
      </c>
      <c r="I232" s="105">
        <f>+H232/(C232+D232)</f>
        <v>204.9972537337101</v>
      </c>
      <c r="J232" s="49"/>
      <c r="K232" s="50"/>
      <c r="L232" s="51"/>
    </row>
    <row r="233" spans="2:12" ht="12.75" x14ac:dyDescent="0.2">
      <c r="B233" s="19">
        <v>42461</v>
      </c>
      <c r="C233" s="106">
        <v>1831.09923</v>
      </c>
      <c r="D233" s="102">
        <v>242006.95975000001</v>
      </c>
      <c r="E233" s="107">
        <v>3020833.99</v>
      </c>
      <c r="F233" s="103">
        <v>55731441.82</v>
      </c>
      <c r="G233" s="122">
        <f t="shared" si="15"/>
        <v>243838.05898</v>
      </c>
      <c r="H233" s="104">
        <f t="shared" ref="H233:H241" si="18">+E233+F233</f>
        <v>58752275.810000002</v>
      </c>
      <c r="I233" s="105">
        <f t="shared" ref="I233:I241" si="19">+H233/(C233+D233)</f>
        <v>240.94793099882313</v>
      </c>
      <c r="J233" s="49"/>
      <c r="K233" s="50"/>
      <c r="L233" s="51"/>
    </row>
    <row r="234" spans="2:12" ht="12.75" x14ac:dyDescent="0.2">
      <c r="B234" s="19">
        <v>42491</v>
      </c>
      <c r="C234" s="106">
        <v>60438.162250000001</v>
      </c>
      <c r="D234" s="102">
        <v>223504.0233</v>
      </c>
      <c r="E234" s="107">
        <v>10336963.699999999</v>
      </c>
      <c r="F234" s="103">
        <v>50898508.719999999</v>
      </c>
      <c r="G234" s="122">
        <f t="shared" si="15"/>
        <v>283942.18554999999</v>
      </c>
      <c r="H234" s="104">
        <f t="shared" si="18"/>
        <v>61235472.420000002</v>
      </c>
      <c r="I234" s="105">
        <f t="shared" si="19"/>
        <v>215.66176333180655</v>
      </c>
      <c r="J234" s="49"/>
      <c r="K234" s="50"/>
      <c r="L234" s="51"/>
    </row>
    <row r="235" spans="2:12" ht="12.75" x14ac:dyDescent="0.2">
      <c r="B235" s="19">
        <v>42522</v>
      </c>
      <c r="C235" s="106">
        <v>63706.959600000002</v>
      </c>
      <c r="D235" s="102">
        <v>314581.68244999991</v>
      </c>
      <c r="E235" s="107">
        <v>15051338</v>
      </c>
      <c r="F235" s="103">
        <v>73962722.950000003</v>
      </c>
      <c r="G235" s="122">
        <f t="shared" si="15"/>
        <v>378288.64204999991</v>
      </c>
      <c r="H235" s="104">
        <f t="shared" si="18"/>
        <v>89014060.950000003</v>
      </c>
      <c r="I235" s="105">
        <f t="shared" si="19"/>
        <v>235.30725233414398</v>
      </c>
      <c r="J235" s="49"/>
      <c r="K235" s="50"/>
      <c r="L235" s="51"/>
    </row>
    <row r="236" spans="2:12" ht="12.75" x14ac:dyDescent="0.2">
      <c r="B236" s="19">
        <v>42552</v>
      </c>
      <c r="C236" s="106">
        <v>57337.937879999998</v>
      </c>
      <c r="D236" s="102">
        <v>322197.47476999997</v>
      </c>
      <c r="E236" s="107">
        <v>13453566.98</v>
      </c>
      <c r="F236" s="103">
        <v>85183943.859999999</v>
      </c>
      <c r="G236" s="122">
        <f t="shared" si="15"/>
        <v>379535.41264999995</v>
      </c>
      <c r="H236" s="104">
        <f t="shared" si="18"/>
        <v>98637510.840000004</v>
      </c>
      <c r="I236" s="105">
        <f t="shared" si="19"/>
        <v>259.89013818576547</v>
      </c>
      <c r="J236" s="49"/>
      <c r="K236" s="50"/>
      <c r="L236" s="51"/>
    </row>
    <row r="237" spans="2:12" ht="13.5" thickBot="1" x14ac:dyDescent="0.25">
      <c r="B237" s="19">
        <v>42583</v>
      </c>
      <c r="C237" s="106">
        <v>52763.45996</v>
      </c>
      <c r="D237" s="102">
        <v>301985.02204000001</v>
      </c>
      <c r="E237" s="107">
        <v>11496385.49</v>
      </c>
      <c r="F237" s="103">
        <v>76133635.659999996</v>
      </c>
      <c r="G237" s="122">
        <f t="shared" si="15"/>
        <v>354748.48200000002</v>
      </c>
      <c r="H237" s="104">
        <f t="shared" si="18"/>
        <v>87630021.149999991</v>
      </c>
      <c r="I237" s="105">
        <f t="shared" si="19"/>
        <v>247.0201441200247</v>
      </c>
      <c r="J237" s="52"/>
      <c r="K237" s="53"/>
      <c r="L237" s="54"/>
    </row>
    <row r="238" spans="2:12" ht="12.75" x14ac:dyDescent="0.2">
      <c r="B238" s="19">
        <v>42614</v>
      </c>
      <c r="C238" s="106">
        <v>2939.9966600000002</v>
      </c>
      <c r="D238" s="102">
        <v>176846.30668000001</v>
      </c>
      <c r="E238" s="107">
        <v>642662.87</v>
      </c>
      <c r="F238" s="103">
        <v>51216418.119999997</v>
      </c>
      <c r="G238" s="122">
        <f t="shared" si="15"/>
        <v>179786.30334000001</v>
      </c>
      <c r="H238" s="104">
        <f t="shared" si="18"/>
        <v>51859080.989999995</v>
      </c>
      <c r="I238" s="105">
        <f t="shared" si="19"/>
        <v>288.44845256052412</v>
      </c>
    </row>
    <row r="239" spans="2:12" ht="12.75" x14ac:dyDescent="0.2">
      <c r="B239" s="19">
        <v>42644</v>
      </c>
      <c r="C239" s="106">
        <v>63791.12</v>
      </c>
      <c r="D239" s="102">
        <v>218466.33180000001</v>
      </c>
      <c r="E239" s="107">
        <v>23544025.369999997</v>
      </c>
      <c r="F239" s="103">
        <v>55426881.730000004</v>
      </c>
      <c r="G239" s="122">
        <f t="shared" si="15"/>
        <v>282257.45180000004</v>
      </c>
      <c r="H239" s="104">
        <f t="shared" si="18"/>
        <v>78970907.099999994</v>
      </c>
      <c r="I239" s="105">
        <f t="shared" si="19"/>
        <v>279.78324964102853</v>
      </c>
    </row>
    <row r="240" spans="2:12" ht="12.75" x14ac:dyDescent="0.2">
      <c r="B240" s="19">
        <v>42675</v>
      </c>
      <c r="C240" s="106">
        <v>0</v>
      </c>
      <c r="D240" s="102">
        <v>170873.96916000001</v>
      </c>
      <c r="E240" s="107">
        <v>0</v>
      </c>
      <c r="F240" s="103">
        <v>47866557.769999996</v>
      </c>
      <c r="G240" s="122">
        <f t="shared" si="15"/>
        <v>170873.96916000001</v>
      </c>
      <c r="H240" s="104">
        <f t="shared" si="18"/>
        <v>47866557.769999996</v>
      </c>
      <c r="I240" s="105">
        <f t="shared" si="19"/>
        <v>280.12785098460222</v>
      </c>
    </row>
    <row r="241" spans="2:9" ht="13.5" thickBot="1" x14ac:dyDescent="0.25">
      <c r="B241" s="19">
        <v>42705</v>
      </c>
      <c r="C241" s="106">
        <v>36835.253560000005</v>
      </c>
      <c r="D241" s="102">
        <v>226547.19644999999</v>
      </c>
      <c r="E241" s="107">
        <v>9309000.0299999993</v>
      </c>
      <c r="F241" s="103">
        <v>63676630.390000001</v>
      </c>
      <c r="G241" s="122">
        <f t="shared" si="15"/>
        <v>263382.45000999997</v>
      </c>
      <c r="H241" s="104">
        <f t="shared" si="18"/>
        <v>72985630.420000002</v>
      </c>
      <c r="I241" s="105">
        <f t="shared" si="19"/>
        <v>277.10893575949694</v>
      </c>
    </row>
    <row r="242" spans="2:9" ht="13.5" thickBot="1" x14ac:dyDescent="0.25">
      <c r="B242" s="56" t="s">
        <v>57</v>
      </c>
      <c r="C242" s="68">
        <f>SUM(C230:C241)</f>
        <v>445943.78943999996</v>
      </c>
      <c r="D242" s="72">
        <f>SUM(D230:D241)</f>
        <v>2804811.3814400001</v>
      </c>
      <c r="E242" s="64">
        <f>SUM(E230:E241)</f>
        <v>106752821.19</v>
      </c>
      <c r="F242" s="73">
        <f>SUM(F230:F241)</f>
        <v>688406564.46000004</v>
      </c>
      <c r="G242" s="73">
        <f>SUM(G230:G241)</f>
        <v>3250755.1708799996</v>
      </c>
      <c r="H242" s="74">
        <f>+E242+F242</f>
        <v>795159385.6500001</v>
      </c>
      <c r="I242" s="66">
        <f>+H242/(C242+D242)</f>
        <v>244.60758926817161</v>
      </c>
    </row>
    <row r="243" spans="2:9" ht="12.75" x14ac:dyDescent="0.2">
      <c r="B243" s="19">
        <v>42736</v>
      </c>
      <c r="C243" s="106">
        <v>19297.862129999998</v>
      </c>
      <c r="D243" s="108">
        <v>173039.55257</v>
      </c>
      <c r="E243" s="109">
        <v>4876952.97</v>
      </c>
      <c r="F243" s="103">
        <v>50188442.380000003</v>
      </c>
      <c r="G243" s="122">
        <f t="shared" ref="G243:G254" si="20">SUM(C243:D243)</f>
        <v>192337.41469999999</v>
      </c>
      <c r="H243" s="104">
        <f t="shared" ref="H243:H254" si="21">+E243+F243</f>
        <v>55065395.350000001</v>
      </c>
      <c r="I243" s="105">
        <f t="shared" ref="I243:I254" si="22">+H243/(C243+D243)</f>
        <v>286.29580695928945</v>
      </c>
    </row>
    <row r="244" spans="2:9" ht="12.75" x14ac:dyDescent="0.2">
      <c r="B244" s="19">
        <v>42767</v>
      </c>
      <c r="C244" s="106">
        <v>44505.112000000001</v>
      </c>
      <c r="D244" s="102">
        <v>227980.22525999998</v>
      </c>
      <c r="E244" s="107">
        <v>17657716.609999999</v>
      </c>
      <c r="F244" s="103">
        <v>66008406.640000001</v>
      </c>
      <c r="G244" s="122">
        <f t="shared" si="20"/>
        <v>272485.33726</v>
      </c>
      <c r="H244" s="104">
        <f t="shared" si="21"/>
        <v>83666123.25</v>
      </c>
      <c r="I244" s="105">
        <f t="shared" si="22"/>
        <v>307.0481666694875</v>
      </c>
    </row>
    <row r="245" spans="2:9" ht="12.75" x14ac:dyDescent="0.2">
      <c r="B245" s="19">
        <v>42795</v>
      </c>
      <c r="C245" s="106">
        <v>36832.058380000002</v>
      </c>
      <c r="D245" s="102">
        <v>349809.20532000001</v>
      </c>
      <c r="E245" s="107">
        <v>10899482.970000001</v>
      </c>
      <c r="F245" s="103">
        <v>102178667.7</v>
      </c>
      <c r="G245" s="122">
        <f t="shared" si="20"/>
        <v>386641.26370000001</v>
      </c>
      <c r="H245" s="104">
        <f t="shared" si="21"/>
        <v>113078150.67</v>
      </c>
      <c r="I245" s="105">
        <f t="shared" si="22"/>
        <v>292.46270713034608</v>
      </c>
    </row>
    <row r="246" spans="2:9" ht="12.75" x14ac:dyDescent="0.2">
      <c r="B246" s="19">
        <v>42826</v>
      </c>
      <c r="C246" s="106">
        <v>49745.635510000007</v>
      </c>
      <c r="D246" s="102">
        <v>174423.68106999999</v>
      </c>
      <c r="E246" s="107">
        <v>21396346.34</v>
      </c>
      <c r="F246" s="103">
        <v>49895615.890000001</v>
      </c>
      <c r="G246" s="122">
        <f t="shared" si="20"/>
        <v>224169.31657999998</v>
      </c>
      <c r="H246" s="104">
        <f t="shared" si="21"/>
        <v>71291962.230000004</v>
      </c>
      <c r="I246" s="105">
        <f t="shared" si="22"/>
        <v>318.02729881882755</v>
      </c>
    </row>
    <row r="247" spans="2:9" ht="12.75" x14ac:dyDescent="0.2">
      <c r="B247" s="19">
        <v>42856</v>
      </c>
      <c r="C247" s="106">
        <v>6813.0205500000002</v>
      </c>
      <c r="D247" s="102">
        <v>289461.94124999997</v>
      </c>
      <c r="E247" s="107">
        <v>3000267.5</v>
      </c>
      <c r="F247" s="103">
        <v>81995242.780000001</v>
      </c>
      <c r="G247" s="122">
        <f t="shared" si="20"/>
        <v>296274.96179999999</v>
      </c>
      <c r="H247" s="104">
        <f t="shared" si="21"/>
        <v>84995510.280000001</v>
      </c>
      <c r="I247" s="105">
        <f t="shared" si="22"/>
        <v>286.88050371727365</v>
      </c>
    </row>
    <row r="248" spans="2:9" ht="12.75" x14ac:dyDescent="0.2">
      <c r="B248" s="19">
        <v>42887</v>
      </c>
      <c r="C248" s="106">
        <v>57942.830479999997</v>
      </c>
      <c r="D248" s="102">
        <v>326657.12317000004</v>
      </c>
      <c r="E248" s="107">
        <v>25523206.239999998</v>
      </c>
      <c r="F248" s="103">
        <v>95385533.959999993</v>
      </c>
      <c r="G248" s="122">
        <f t="shared" si="20"/>
        <v>384599.95365000004</v>
      </c>
      <c r="H248" s="104">
        <f t="shared" si="21"/>
        <v>120908740.19999999</v>
      </c>
      <c r="I248" s="105">
        <f t="shared" si="22"/>
        <v>314.37533741886858</v>
      </c>
    </row>
    <row r="249" spans="2:9" ht="12.75" x14ac:dyDescent="0.2">
      <c r="B249" s="19">
        <v>42917</v>
      </c>
      <c r="C249" s="106">
        <v>10930.703119999998</v>
      </c>
      <c r="D249" s="102">
        <v>288010.13259999995</v>
      </c>
      <c r="E249" s="107">
        <v>4814859.5599999996</v>
      </c>
      <c r="F249" s="103">
        <v>79539636.549999997</v>
      </c>
      <c r="G249" s="122">
        <f t="shared" si="20"/>
        <v>298940.83571999997</v>
      </c>
      <c r="H249" s="104">
        <f t="shared" si="21"/>
        <v>84354496.109999999</v>
      </c>
      <c r="I249" s="105">
        <f t="shared" si="22"/>
        <v>282.17789619418141</v>
      </c>
    </row>
    <row r="250" spans="2:9" ht="12.75" x14ac:dyDescent="0.2">
      <c r="B250" s="19">
        <v>42948</v>
      </c>
      <c r="C250" s="106">
        <v>41742.439760000001</v>
      </c>
      <c r="D250" s="102">
        <v>365662.40636000002</v>
      </c>
      <c r="E250" s="107">
        <v>9940586.6400000006</v>
      </c>
      <c r="F250" s="103">
        <v>101504893.92999999</v>
      </c>
      <c r="G250" s="122">
        <f t="shared" si="20"/>
        <v>407404.84612</v>
      </c>
      <c r="H250" s="104">
        <f t="shared" si="21"/>
        <v>111445480.56999999</v>
      </c>
      <c r="I250" s="105">
        <f t="shared" si="22"/>
        <v>273.54971751409659</v>
      </c>
    </row>
    <row r="251" spans="2:9" ht="12.75" x14ac:dyDescent="0.2">
      <c r="B251" s="19">
        <v>42979</v>
      </c>
      <c r="C251" s="106">
        <v>20495.868690000003</v>
      </c>
      <c r="D251" s="102">
        <v>181750.95165999999</v>
      </c>
      <c r="E251" s="107">
        <v>4902506.66</v>
      </c>
      <c r="F251" s="103">
        <v>52279531.549999997</v>
      </c>
      <c r="G251" s="122">
        <f t="shared" si="20"/>
        <v>202246.82034999999</v>
      </c>
      <c r="H251" s="104">
        <f t="shared" si="21"/>
        <v>57182038.209999993</v>
      </c>
      <c r="I251" s="105">
        <f t="shared" si="22"/>
        <v>282.73392931984353</v>
      </c>
    </row>
    <row r="252" spans="2:9" ht="12.75" x14ac:dyDescent="0.2">
      <c r="B252" s="19">
        <v>43009</v>
      </c>
      <c r="C252" s="106">
        <v>45841.448539999998</v>
      </c>
      <c r="D252" s="102">
        <v>123944.61509000001</v>
      </c>
      <c r="E252" s="107">
        <v>11308800</v>
      </c>
      <c r="F252" s="103">
        <v>36397162.189999998</v>
      </c>
      <c r="G252" s="122">
        <f t="shared" si="20"/>
        <v>169786.06362999999</v>
      </c>
      <c r="H252" s="104">
        <f t="shared" si="21"/>
        <v>47705962.189999998</v>
      </c>
      <c r="I252" s="105">
        <f t="shared" si="22"/>
        <v>280.97690216766824</v>
      </c>
    </row>
    <row r="253" spans="2:9" ht="12.75" x14ac:dyDescent="0.2">
      <c r="B253" s="19">
        <v>43040</v>
      </c>
      <c r="C253" s="106">
        <v>25174.879100000002</v>
      </c>
      <c r="D253" s="102">
        <v>113324.86447</v>
      </c>
      <c r="E253" s="107">
        <v>6237581.2800000003</v>
      </c>
      <c r="F253" s="103">
        <v>36712336.18</v>
      </c>
      <c r="G253" s="122">
        <f t="shared" si="20"/>
        <v>138499.74356999999</v>
      </c>
      <c r="H253" s="104">
        <f t="shared" si="21"/>
        <v>42949917.460000001</v>
      </c>
      <c r="I253" s="105">
        <f t="shared" si="22"/>
        <v>310.10828145174452</v>
      </c>
    </row>
    <row r="254" spans="2:9" ht="13.5" thickBot="1" x14ac:dyDescent="0.25">
      <c r="B254" s="19">
        <v>43070</v>
      </c>
      <c r="C254" s="106">
        <v>53363.971060000003</v>
      </c>
      <c r="D254" s="102">
        <v>111036.36921</v>
      </c>
      <c r="E254" s="107">
        <v>27939440</v>
      </c>
      <c r="F254" s="103">
        <v>36574445.049999997</v>
      </c>
      <c r="G254" s="122">
        <f t="shared" si="20"/>
        <v>164400.34027000002</v>
      </c>
      <c r="H254" s="104">
        <f t="shared" si="21"/>
        <v>64513885.049999997</v>
      </c>
      <c r="I254" s="105">
        <f t="shared" si="22"/>
        <v>392.41941314748345</v>
      </c>
    </row>
    <row r="255" spans="2:9" ht="13.5" thickBot="1" x14ac:dyDescent="0.25">
      <c r="B255" s="56" t="s">
        <v>58</v>
      </c>
      <c r="C255" s="68">
        <f>SUM(C243:C254)</f>
        <v>412685.82932000002</v>
      </c>
      <c r="D255" s="72">
        <f>SUM(D243:D254)</f>
        <v>2725101.0680299997</v>
      </c>
      <c r="E255" s="64">
        <f>SUM(E243:E254)</f>
        <v>148497746.76999998</v>
      </c>
      <c r="F255" s="73">
        <f>SUM(F243:F254)</f>
        <v>788659914.79999983</v>
      </c>
      <c r="G255" s="73">
        <f>SUM(G243:G254)</f>
        <v>3137786.8973499998</v>
      </c>
      <c r="H255" s="74">
        <f>+E255+F255</f>
        <v>937157661.56999981</v>
      </c>
      <c r="I255" s="66">
        <f>+H255/(C255+D255)</f>
        <v>298.66835837751478</v>
      </c>
    </row>
    <row r="256" spans="2:9" ht="12.75" x14ac:dyDescent="0.2">
      <c r="B256" s="19">
        <v>43101</v>
      </c>
      <c r="C256" s="106">
        <v>43125.600049999994</v>
      </c>
      <c r="D256" s="108">
        <v>185218.77970999997</v>
      </c>
      <c r="E256" s="109">
        <v>15521039.939999999</v>
      </c>
      <c r="F256" s="103">
        <v>62453508.790000007</v>
      </c>
      <c r="G256" s="122">
        <f t="shared" ref="G256:G264" si="23">SUM(C256:D256)</f>
        <v>228344.37975999998</v>
      </c>
      <c r="H256" s="104">
        <f t="shared" ref="H256:H264" si="24">+E256+F256</f>
        <v>77974548.730000004</v>
      </c>
      <c r="I256" s="105">
        <f t="shared" ref="I256:I264" si="25">+H256/(C256+D256)</f>
        <v>341.4778538099107</v>
      </c>
    </row>
    <row r="257" spans="2:9" ht="12.75" x14ac:dyDescent="0.2">
      <c r="B257" s="19">
        <v>43132</v>
      </c>
      <c r="C257" s="106">
        <v>45185.083190000005</v>
      </c>
      <c r="D257" s="102">
        <v>180796.08129</v>
      </c>
      <c r="E257" s="107">
        <v>12572669.109999999</v>
      </c>
      <c r="F257" s="103">
        <v>67970110.24000001</v>
      </c>
      <c r="G257" s="122">
        <f t="shared" si="23"/>
        <v>225981.16448000001</v>
      </c>
      <c r="H257" s="104">
        <f t="shared" si="24"/>
        <v>80542779.350000009</v>
      </c>
      <c r="I257" s="105">
        <f t="shared" si="25"/>
        <v>356.41368401359966</v>
      </c>
    </row>
    <row r="258" spans="2:9" ht="12.75" x14ac:dyDescent="0.2">
      <c r="B258" s="19">
        <v>43160</v>
      </c>
      <c r="C258" s="106">
        <v>77941.841799999995</v>
      </c>
      <c r="D258" s="102">
        <v>220885.59540000002</v>
      </c>
      <c r="E258" s="107">
        <v>34481203.109999999</v>
      </c>
      <c r="F258" s="103">
        <v>74990126</v>
      </c>
      <c r="G258" s="122">
        <f t="shared" si="23"/>
        <v>298827.43720000004</v>
      </c>
      <c r="H258" s="104">
        <f t="shared" si="24"/>
        <v>109471329.11</v>
      </c>
      <c r="I258" s="105">
        <f t="shared" si="25"/>
        <v>366.33627131344275</v>
      </c>
    </row>
    <row r="259" spans="2:9" ht="12.75" x14ac:dyDescent="0.2">
      <c r="B259" s="19">
        <v>43191</v>
      </c>
      <c r="C259" s="106">
        <v>11106.47284</v>
      </c>
      <c r="D259" s="102">
        <v>224699.27393</v>
      </c>
      <c r="E259" s="107">
        <v>5512468.3200000003</v>
      </c>
      <c r="F259" s="103">
        <v>74336150.460000008</v>
      </c>
      <c r="G259" s="122">
        <f t="shared" si="23"/>
        <v>235805.74677</v>
      </c>
      <c r="H259" s="104">
        <f t="shared" si="24"/>
        <v>79848618.780000001</v>
      </c>
      <c r="I259" s="105">
        <f t="shared" si="25"/>
        <v>338.62032572888342</v>
      </c>
    </row>
    <row r="260" spans="2:9" ht="12.75" x14ac:dyDescent="0.2">
      <c r="B260" s="19">
        <v>43221</v>
      </c>
      <c r="C260" s="106">
        <v>65269.76096</v>
      </c>
      <c r="D260" s="102">
        <v>261368.21421000001</v>
      </c>
      <c r="E260" s="107">
        <v>15086590.710000001</v>
      </c>
      <c r="F260" s="103">
        <v>93579653.560000002</v>
      </c>
      <c r="G260" s="122">
        <f t="shared" si="23"/>
        <v>326637.97516999999</v>
      </c>
      <c r="H260" s="104">
        <f t="shared" si="24"/>
        <v>108666244.27000001</v>
      </c>
      <c r="I260" s="105">
        <f t="shared" si="25"/>
        <v>332.6809879146607</v>
      </c>
    </row>
    <row r="261" spans="2:9" ht="12.75" x14ac:dyDescent="0.2">
      <c r="B261" s="19">
        <v>43252</v>
      </c>
      <c r="C261" s="106">
        <v>51429.124779999998</v>
      </c>
      <c r="D261" s="102">
        <v>338643.21174</v>
      </c>
      <c r="E261" s="107">
        <v>26279288</v>
      </c>
      <c r="F261" s="103">
        <v>122562917.76999998</v>
      </c>
      <c r="G261" s="122">
        <f t="shared" si="23"/>
        <v>390072.33652000001</v>
      </c>
      <c r="H261" s="104">
        <f t="shared" si="24"/>
        <v>148842205.76999998</v>
      </c>
      <c r="I261" s="105">
        <f t="shared" si="25"/>
        <v>381.57590742754059</v>
      </c>
    </row>
    <row r="262" spans="2:9" ht="12.75" x14ac:dyDescent="0.2">
      <c r="B262" s="19">
        <v>43282</v>
      </c>
      <c r="C262" s="106">
        <v>61311.131999999998</v>
      </c>
      <c r="D262" s="102">
        <v>181129.15361000001</v>
      </c>
      <c r="E262" s="107">
        <v>14756242.199999999</v>
      </c>
      <c r="F262" s="103">
        <v>67224557.149999991</v>
      </c>
      <c r="G262" s="122">
        <f t="shared" si="23"/>
        <v>242440.28561000002</v>
      </c>
      <c r="H262" s="104">
        <f t="shared" si="24"/>
        <v>81980799.349999994</v>
      </c>
      <c r="I262" s="105">
        <f t="shared" si="25"/>
        <v>338.14841928489506</v>
      </c>
    </row>
    <row r="263" spans="2:9" ht="12.75" x14ac:dyDescent="0.2">
      <c r="B263" s="19">
        <v>43313</v>
      </c>
      <c r="C263" s="106">
        <v>60672.900249999999</v>
      </c>
      <c r="D263" s="102">
        <v>284335.26050999999</v>
      </c>
      <c r="E263" s="107">
        <v>26722738.079999998</v>
      </c>
      <c r="F263" s="103">
        <v>102012453.72</v>
      </c>
      <c r="G263" s="122">
        <f t="shared" si="23"/>
        <v>345008.16076</v>
      </c>
      <c r="H263" s="104">
        <f t="shared" si="24"/>
        <v>128735191.8</v>
      </c>
      <c r="I263" s="105">
        <f t="shared" si="25"/>
        <v>373.13665716317013</v>
      </c>
    </row>
    <row r="264" spans="2:9" ht="12.75" x14ac:dyDescent="0.2">
      <c r="B264" s="19">
        <v>43344</v>
      </c>
      <c r="C264" s="106">
        <v>52256.310649999999</v>
      </c>
      <c r="D264" s="102">
        <v>178327.01190000001</v>
      </c>
      <c r="E264" s="107">
        <v>19934173.489999998</v>
      </c>
      <c r="F264" s="103">
        <v>63438644.630000003</v>
      </c>
      <c r="G264" s="122">
        <f t="shared" si="23"/>
        <v>230583.32255000001</v>
      </c>
      <c r="H264" s="104">
        <f t="shared" si="24"/>
        <v>83372818.120000005</v>
      </c>
      <c r="I264" s="105">
        <f t="shared" si="25"/>
        <v>361.57349628753536</v>
      </c>
    </row>
    <row r="265" spans="2:9" ht="12.75" x14ac:dyDescent="0.2">
      <c r="B265" s="19">
        <v>43374</v>
      </c>
      <c r="C265" s="106">
        <v>75508.863239999991</v>
      </c>
      <c r="D265" s="102">
        <v>172062.64579999997</v>
      </c>
      <c r="E265" s="107">
        <v>38109208.710000001</v>
      </c>
      <c r="F265" s="103">
        <v>61386296.869999997</v>
      </c>
      <c r="G265" s="122">
        <f t="shared" ref="G265:G267" si="26">SUM(C265:D265)</f>
        <v>247571.50903999998</v>
      </c>
      <c r="H265" s="104">
        <f t="shared" ref="H265:H267" si="27">+E265+F265</f>
        <v>99495505.579999998</v>
      </c>
      <c r="I265" s="105">
        <f t="shared" ref="I265:I267" si="28">+H265/(C265+D265)</f>
        <v>401.88592768937951</v>
      </c>
    </row>
    <row r="266" spans="2:9" ht="12.75" x14ac:dyDescent="0.2">
      <c r="B266" s="19">
        <v>43405</v>
      </c>
      <c r="C266" s="106">
        <v>47014.646939999999</v>
      </c>
      <c r="D266" s="102">
        <v>108862.62363</v>
      </c>
      <c r="E266" s="107">
        <v>11269275.050000001</v>
      </c>
      <c r="F266" s="103">
        <v>39881673.909999996</v>
      </c>
      <c r="G266" s="122">
        <f t="shared" si="26"/>
        <v>155877.27056999999</v>
      </c>
      <c r="H266" s="104">
        <f t="shared" si="27"/>
        <v>51150948.959999993</v>
      </c>
      <c r="I266" s="105">
        <f t="shared" si="28"/>
        <v>328.14886206921091</v>
      </c>
    </row>
    <row r="267" spans="2:9" ht="13.5" thickBot="1" x14ac:dyDescent="0.25">
      <c r="B267" s="19">
        <v>43435</v>
      </c>
      <c r="C267" s="106">
        <v>66175.189969999992</v>
      </c>
      <c r="D267" s="102">
        <v>110099.18437999999</v>
      </c>
      <c r="E267" s="107">
        <v>16477485.050000001</v>
      </c>
      <c r="F267" s="103">
        <v>43982594.719999999</v>
      </c>
      <c r="G267" s="122">
        <f t="shared" si="26"/>
        <v>176274.37435</v>
      </c>
      <c r="H267" s="104">
        <f t="shared" si="27"/>
        <v>60460079.769999996</v>
      </c>
      <c r="I267" s="105">
        <f t="shared" si="28"/>
        <v>342.98848027651502</v>
      </c>
    </row>
    <row r="268" spans="2:9" ht="13.5" thickBot="1" x14ac:dyDescent="0.25">
      <c r="B268" s="56" t="s">
        <v>59</v>
      </c>
      <c r="C268" s="68">
        <f>SUM(C256:C267)</f>
        <v>656996.92666999996</v>
      </c>
      <c r="D268" s="72">
        <f>SUM(D256:D267)</f>
        <v>2446427.0361099998</v>
      </c>
      <c r="E268" s="64">
        <f>SUM(E256:E267)</f>
        <v>236722381.77000004</v>
      </c>
      <c r="F268" s="73">
        <f>SUM(F256:F267)</f>
        <v>873818687.82000005</v>
      </c>
      <c r="G268" s="73">
        <f>SUM(G256:G267)</f>
        <v>3103423.9627800002</v>
      </c>
      <c r="H268" s="74">
        <f>+E268+F268</f>
        <v>1110541069.5900002</v>
      </c>
      <c r="I268" s="66">
        <f>+H268/(C268+D268)</f>
        <v>357.84381473783378</v>
      </c>
    </row>
    <row r="269" spans="2:9" ht="12.75" x14ac:dyDescent="0.2">
      <c r="B269" s="19">
        <v>43466</v>
      </c>
      <c r="C269" s="106">
        <v>8448.4055500000013</v>
      </c>
      <c r="D269" s="108">
        <v>158082.34065</v>
      </c>
      <c r="E269" s="109">
        <v>2081153.8</v>
      </c>
      <c r="F269" s="103">
        <v>54411947.729999997</v>
      </c>
      <c r="G269" s="122">
        <f t="shared" ref="G269:G280" si="29">SUM(C269:D269)</f>
        <v>166530.74619999999</v>
      </c>
      <c r="H269" s="104">
        <f t="shared" ref="H269:H293" si="30">+E269+F269</f>
        <v>56493101.529999994</v>
      </c>
      <c r="I269" s="105">
        <f t="shared" ref="I269:I280" si="31">+H269/(C269+D269)</f>
        <v>339.23526327176211</v>
      </c>
    </row>
    <row r="270" spans="2:9" ht="12.75" x14ac:dyDescent="0.2">
      <c r="B270" s="19">
        <v>43497</v>
      </c>
      <c r="C270" s="106">
        <v>55626.413790000006</v>
      </c>
      <c r="D270" s="102">
        <v>112491.09484999999</v>
      </c>
      <c r="E270" s="107">
        <v>31131559.199999999</v>
      </c>
      <c r="F270" s="103">
        <v>37017438.32</v>
      </c>
      <c r="G270" s="122">
        <f t="shared" si="29"/>
        <v>168117.50864000001</v>
      </c>
      <c r="H270" s="104">
        <f t="shared" si="30"/>
        <v>68148997.519999996</v>
      </c>
      <c r="I270" s="105">
        <f t="shared" si="31"/>
        <v>405.36525952172826</v>
      </c>
    </row>
    <row r="271" spans="2:9" ht="12.75" x14ac:dyDescent="0.2">
      <c r="B271" s="19">
        <v>43525</v>
      </c>
      <c r="C271" s="106">
        <v>53288.779539999996</v>
      </c>
      <c r="D271" s="102">
        <v>126653.76241</v>
      </c>
      <c r="E271" s="107">
        <v>12472591.880000001</v>
      </c>
      <c r="F271" s="103">
        <v>42260982.079999998</v>
      </c>
      <c r="G271" s="122">
        <f t="shared" si="29"/>
        <v>179942.54194999998</v>
      </c>
      <c r="H271" s="104">
        <f t="shared" si="30"/>
        <v>54733573.960000001</v>
      </c>
      <c r="I271" s="105">
        <f t="shared" si="31"/>
        <v>304.17250621706029</v>
      </c>
    </row>
    <row r="272" spans="2:9" ht="12.75" x14ac:dyDescent="0.2">
      <c r="B272" s="19">
        <v>43556</v>
      </c>
      <c r="C272" s="106">
        <v>68884.547240000014</v>
      </c>
      <c r="D272" s="102">
        <v>185872.66553</v>
      </c>
      <c r="E272" s="107">
        <v>22384980.66</v>
      </c>
      <c r="F272" s="103">
        <v>64319595.800000004</v>
      </c>
      <c r="G272" s="122">
        <f t="shared" si="29"/>
        <v>254757.21277000001</v>
      </c>
      <c r="H272" s="104">
        <f t="shared" si="30"/>
        <v>86704576.460000008</v>
      </c>
      <c r="I272" s="105">
        <f t="shared" si="31"/>
        <v>340.3419888185017</v>
      </c>
    </row>
    <row r="273" spans="2:9" ht="12.75" x14ac:dyDescent="0.2">
      <c r="B273" s="19">
        <v>43586</v>
      </c>
      <c r="C273" s="106">
        <v>59001.598930000007</v>
      </c>
      <c r="D273" s="102">
        <v>179114.32147</v>
      </c>
      <c r="E273" s="107">
        <v>28656878.299999997</v>
      </c>
      <c r="F273" s="103">
        <v>63313232.199999996</v>
      </c>
      <c r="G273" s="122">
        <f t="shared" si="29"/>
        <v>238115.9204</v>
      </c>
      <c r="H273" s="104">
        <f t="shared" si="30"/>
        <v>91970110.5</v>
      </c>
      <c r="I273" s="105">
        <f t="shared" si="31"/>
        <v>386.24091302044667</v>
      </c>
    </row>
    <row r="274" spans="2:9" ht="12.75" x14ac:dyDescent="0.2">
      <c r="B274" s="19">
        <v>43617</v>
      </c>
      <c r="C274" s="106">
        <v>65933.759810000003</v>
      </c>
      <c r="D274" s="102">
        <v>189188.36412000001</v>
      </c>
      <c r="E274" s="107">
        <v>14567407.17</v>
      </c>
      <c r="F274" s="103">
        <v>64502480.270000003</v>
      </c>
      <c r="G274" s="122">
        <f t="shared" si="29"/>
        <v>255122.12393</v>
      </c>
      <c r="H274" s="104">
        <f t="shared" si="30"/>
        <v>79069887.439999998</v>
      </c>
      <c r="I274" s="105">
        <f t="shared" si="31"/>
        <v>309.929559310564</v>
      </c>
    </row>
    <row r="275" spans="2:9" ht="12.75" x14ac:dyDescent="0.2">
      <c r="B275" s="19">
        <v>43647</v>
      </c>
      <c r="C275" s="106">
        <v>101640.79113</v>
      </c>
      <c r="D275" s="102">
        <v>194218.82860000004</v>
      </c>
      <c r="E275" s="107">
        <v>48257355.589999996</v>
      </c>
      <c r="F275" s="103">
        <v>63761712.300000004</v>
      </c>
      <c r="G275" s="122">
        <f t="shared" si="29"/>
        <v>295859.61973000003</v>
      </c>
      <c r="H275" s="104">
        <f t="shared" si="30"/>
        <v>112019067.89</v>
      </c>
      <c r="I275" s="105">
        <f t="shared" si="31"/>
        <v>378.62236148423375</v>
      </c>
    </row>
    <row r="276" spans="2:9" ht="12.75" x14ac:dyDescent="0.2">
      <c r="B276" s="19">
        <v>43678</v>
      </c>
      <c r="C276" s="106">
        <v>63423.00619</v>
      </c>
      <c r="D276" s="102">
        <v>182003.20847000001</v>
      </c>
      <c r="E276" s="107">
        <v>29457900.030000001</v>
      </c>
      <c r="F276" s="103">
        <v>51365464.179999992</v>
      </c>
      <c r="G276" s="122">
        <f t="shared" si="29"/>
        <v>245426.21466</v>
      </c>
      <c r="H276" s="104">
        <f t="shared" si="30"/>
        <v>80823364.209999993</v>
      </c>
      <c r="I276" s="105">
        <f t="shared" si="31"/>
        <v>329.31838321333458</v>
      </c>
    </row>
    <row r="277" spans="2:9" ht="12.75" x14ac:dyDescent="0.2">
      <c r="B277" s="19">
        <v>43709</v>
      </c>
      <c r="C277" s="106">
        <v>54565.478060000001</v>
      </c>
      <c r="D277" s="102">
        <v>122425.19868</v>
      </c>
      <c r="E277" s="107">
        <v>10853782.15</v>
      </c>
      <c r="F277" s="103">
        <v>37131025.07</v>
      </c>
      <c r="G277" s="122">
        <f t="shared" si="29"/>
        <v>176990.67674</v>
      </c>
      <c r="H277" s="104">
        <f t="shared" si="30"/>
        <v>47984807.219999999</v>
      </c>
      <c r="I277" s="105">
        <f t="shared" si="31"/>
        <v>271.11488641003319</v>
      </c>
    </row>
    <row r="278" spans="2:9" ht="12.75" x14ac:dyDescent="0.2">
      <c r="B278" s="19">
        <v>43739</v>
      </c>
      <c r="C278" s="106">
        <v>25340.17915</v>
      </c>
      <c r="D278" s="102">
        <v>107510.70769</v>
      </c>
      <c r="E278" s="107">
        <v>6982680.8999999994</v>
      </c>
      <c r="F278" s="103">
        <v>34159025.329999998</v>
      </c>
      <c r="G278" s="122">
        <f t="shared" si="29"/>
        <v>132850.88683999999</v>
      </c>
      <c r="H278" s="104">
        <f t="shared" si="30"/>
        <v>41141706.229999997</v>
      </c>
      <c r="I278" s="105">
        <f t="shared" si="31"/>
        <v>309.68333903219883</v>
      </c>
    </row>
    <row r="279" spans="2:9" ht="12.75" x14ac:dyDescent="0.2">
      <c r="B279" s="19">
        <v>43770</v>
      </c>
      <c r="C279" s="106">
        <v>64747.219990000005</v>
      </c>
      <c r="D279" s="102">
        <v>114988.35464000001</v>
      </c>
      <c r="E279" s="107">
        <v>27032091.199999999</v>
      </c>
      <c r="F279" s="103">
        <v>34706291.730000004</v>
      </c>
      <c r="G279" s="122">
        <f t="shared" si="29"/>
        <v>179735.57463000002</v>
      </c>
      <c r="H279" s="104">
        <f t="shared" si="30"/>
        <v>61738382.930000007</v>
      </c>
      <c r="I279" s="105">
        <f t="shared" si="31"/>
        <v>343.49562159351802</v>
      </c>
    </row>
    <row r="280" spans="2:9" ht="13.5" thickBot="1" x14ac:dyDescent="0.25">
      <c r="B280" s="19">
        <v>43800</v>
      </c>
      <c r="C280" s="106">
        <v>55758.06119</v>
      </c>
      <c r="D280" s="102">
        <v>63916.06018</v>
      </c>
      <c r="E280" s="107">
        <v>11820649.949999999</v>
      </c>
      <c r="F280" s="103">
        <v>20609824.609999999</v>
      </c>
      <c r="G280" s="122">
        <f t="shared" si="29"/>
        <v>119674.12137000001</v>
      </c>
      <c r="H280" s="104">
        <f t="shared" si="30"/>
        <v>32430474.559999999</v>
      </c>
      <c r="I280" s="105">
        <f t="shared" si="31"/>
        <v>270.98986972909324</v>
      </c>
    </row>
    <row r="281" spans="2:9" ht="13.5" thickBot="1" x14ac:dyDescent="0.25">
      <c r="B281" s="56" t="s">
        <v>60</v>
      </c>
      <c r="C281" s="68">
        <f>SUM(C269:C280)</f>
        <v>676658.24057000002</v>
      </c>
      <c r="D281" s="72">
        <f>SUM(D269:D280)</f>
        <v>1736464.90729</v>
      </c>
      <c r="E281" s="64">
        <f>SUM(E269:E280)</f>
        <v>245699030.82999998</v>
      </c>
      <c r="F281" s="73">
        <f>SUM(F269:F280)</f>
        <v>567559019.62</v>
      </c>
      <c r="G281" s="73">
        <f>SUM(G269:G280)</f>
        <v>2413123.1478599999</v>
      </c>
      <c r="H281" s="74">
        <f>+E281+F281</f>
        <v>813258050.45000005</v>
      </c>
      <c r="I281" s="66">
        <f>+H281/(C281+D281)</f>
        <v>337.01473178905587</v>
      </c>
    </row>
    <row r="282" spans="2:9" ht="12.75" x14ac:dyDescent="0.2">
      <c r="B282" s="19">
        <v>43831</v>
      </c>
      <c r="C282" s="106">
        <v>51921.94051</v>
      </c>
      <c r="D282" s="108">
        <v>73674.563380000007</v>
      </c>
      <c r="E282" s="109">
        <v>22376204.049999997</v>
      </c>
      <c r="F282" s="103">
        <v>23097559.68</v>
      </c>
      <c r="G282" s="122">
        <f t="shared" ref="G282:G293" si="32">SUM(C282:D282)</f>
        <v>125596.50389000001</v>
      </c>
      <c r="H282" s="104">
        <f t="shared" si="30"/>
        <v>45473763.729999997</v>
      </c>
      <c r="I282" s="105">
        <v>362.06233709997895</v>
      </c>
    </row>
    <row r="283" spans="2:9" ht="12.75" x14ac:dyDescent="0.2">
      <c r="B283" s="19">
        <v>43862</v>
      </c>
      <c r="C283" s="106">
        <v>72424.496180000002</v>
      </c>
      <c r="D283" s="102">
        <v>120714.44224</v>
      </c>
      <c r="E283" s="107">
        <v>28580226.600000001</v>
      </c>
      <c r="F283" s="103">
        <v>36081009.68</v>
      </c>
      <c r="G283" s="122">
        <f t="shared" si="32"/>
        <v>193138.93842000002</v>
      </c>
      <c r="H283" s="104">
        <f t="shared" si="30"/>
        <v>64661236.280000001</v>
      </c>
      <c r="I283" s="105">
        <v>334.79130002976223</v>
      </c>
    </row>
    <row r="284" spans="2:9" ht="12.75" x14ac:dyDescent="0.2">
      <c r="B284" s="19">
        <v>43891</v>
      </c>
      <c r="C284" s="106">
        <v>66160.364960000006</v>
      </c>
      <c r="D284" s="102">
        <v>70382.448629999999</v>
      </c>
      <c r="E284" s="107">
        <v>29213770.890000001</v>
      </c>
      <c r="F284" s="103">
        <v>20508683.170000002</v>
      </c>
      <c r="G284" s="122">
        <f t="shared" si="32"/>
        <v>136542.81359000001</v>
      </c>
      <c r="H284" s="104">
        <f t="shared" si="30"/>
        <v>49722454.060000002</v>
      </c>
      <c r="I284" s="105">
        <v>364.15284519698463</v>
      </c>
    </row>
    <row r="285" spans="2:9" ht="12.75" x14ac:dyDescent="0.2">
      <c r="B285" s="19">
        <v>43922</v>
      </c>
      <c r="C285" s="106">
        <v>65431.535189999995</v>
      </c>
      <c r="D285" s="102">
        <v>127945.23314</v>
      </c>
      <c r="E285" s="107">
        <v>10792656.25</v>
      </c>
      <c r="F285" s="103">
        <v>31196648.370000005</v>
      </c>
      <c r="G285" s="122">
        <f t="shared" si="32"/>
        <v>193376.76832999999</v>
      </c>
      <c r="H285" s="104">
        <f t="shared" si="30"/>
        <v>41989304.620000005</v>
      </c>
      <c r="I285" s="105">
        <v>217.13727549911636</v>
      </c>
    </row>
    <row r="286" spans="2:9" ht="12.75" x14ac:dyDescent="0.2">
      <c r="B286" s="19">
        <v>43952</v>
      </c>
      <c r="C286" s="106">
        <v>71682.44812999999</v>
      </c>
      <c r="D286" s="102">
        <v>184218.66320999997</v>
      </c>
      <c r="E286" s="107">
        <v>30910034.699999999</v>
      </c>
      <c r="F286" s="103">
        <v>38253562.660000004</v>
      </c>
      <c r="G286" s="122">
        <f t="shared" si="32"/>
        <v>255901.11133999994</v>
      </c>
      <c r="H286" s="104">
        <f t="shared" si="30"/>
        <v>69163597.359999999</v>
      </c>
      <c r="I286" s="105">
        <v>270.27470493516779</v>
      </c>
    </row>
    <row r="287" spans="2:9" ht="12.75" x14ac:dyDescent="0.2">
      <c r="B287" s="19">
        <v>43983</v>
      </c>
      <c r="C287" s="106">
        <v>65099.524199999993</v>
      </c>
      <c r="D287" s="102">
        <v>281621.55274999997</v>
      </c>
      <c r="E287" s="107">
        <v>22468485.359999999</v>
      </c>
      <c r="F287" s="103">
        <v>56825257.079999998</v>
      </c>
      <c r="G287" s="122">
        <f t="shared" si="32"/>
        <v>346721.07694999996</v>
      </c>
      <c r="H287" s="104">
        <f t="shared" si="30"/>
        <v>79293742.439999998</v>
      </c>
      <c r="I287" s="105">
        <f t="shared" ref="I287:I293" si="33">+H287/(C287+D287)</f>
        <v>228.69605487362631</v>
      </c>
    </row>
    <row r="288" spans="2:9" ht="12.75" x14ac:dyDescent="0.2">
      <c r="B288" s="19">
        <v>44013</v>
      </c>
      <c r="C288" s="106">
        <v>103964.5197</v>
      </c>
      <c r="D288" s="102">
        <v>265147.79985000001</v>
      </c>
      <c r="E288" s="107">
        <v>18608332.999999996</v>
      </c>
      <c r="F288" s="103">
        <v>55629305.310000002</v>
      </c>
      <c r="G288" s="122">
        <f t="shared" si="32"/>
        <v>369112.31955000001</v>
      </c>
      <c r="H288" s="104">
        <f t="shared" si="30"/>
        <v>74237638.310000002</v>
      </c>
      <c r="I288" s="105">
        <f t="shared" si="33"/>
        <v>201.12479150115107</v>
      </c>
    </row>
    <row r="289" spans="2:9" ht="12.75" x14ac:dyDescent="0.2">
      <c r="B289" s="19">
        <v>44044</v>
      </c>
      <c r="C289" s="106">
        <v>58841.631150000001</v>
      </c>
      <c r="D289" s="102">
        <v>199638.50037999998</v>
      </c>
      <c r="E289" s="107">
        <v>26276330.620000001</v>
      </c>
      <c r="F289" s="103">
        <v>38886451.380000003</v>
      </c>
      <c r="G289" s="122">
        <f t="shared" si="32"/>
        <v>258480.13152999998</v>
      </c>
      <c r="H289" s="104">
        <f t="shared" si="30"/>
        <v>65162782</v>
      </c>
      <c r="I289" s="105">
        <f t="shared" si="33"/>
        <v>252.09977112858678</v>
      </c>
    </row>
    <row r="290" spans="2:9" ht="12.75" x14ac:dyDescent="0.2">
      <c r="B290" s="19">
        <v>44075</v>
      </c>
      <c r="C290" s="106">
        <v>11520.904430000001</v>
      </c>
      <c r="D290" s="102">
        <v>213359.61130000002</v>
      </c>
      <c r="E290" s="107">
        <v>5144777.38</v>
      </c>
      <c r="F290" s="103">
        <v>50200506.310000002</v>
      </c>
      <c r="G290" s="122">
        <f t="shared" si="32"/>
        <v>224880.51573000001</v>
      </c>
      <c r="H290" s="104">
        <f t="shared" si="30"/>
        <v>55345283.690000005</v>
      </c>
      <c r="I290" s="105">
        <f t="shared" si="33"/>
        <v>246.10973303018227</v>
      </c>
    </row>
    <row r="291" spans="2:9" ht="12.75" x14ac:dyDescent="0.2">
      <c r="B291" s="19">
        <v>44105</v>
      </c>
      <c r="C291" s="106">
        <v>70060.905010000002</v>
      </c>
      <c r="D291" s="102">
        <v>189740.30421999999</v>
      </c>
      <c r="E291" s="107">
        <v>15528244.469999999</v>
      </c>
      <c r="F291" s="103">
        <v>43934457.230000004</v>
      </c>
      <c r="G291" s="122">
        <f t="shared" si="32"/>
        <v>259801.20922999998</v>
      </c>
      <c r="H291" s="104">
        <f t="shared" si="30"/>
        <v>59462701.700000003</v>
      </c>
      <c r="I291" s="105">
        <f t="shared" si="33"/>
        <v>228.87769412712063</v>
      </c>
    </row>
    <row r="292" spans="2:9" ht="12.75" x14ac:dyDescent="0.2">
      <c r="B292" s="19">
        <v>44136</v>
      </c>
      <c r="C292" s="106">
        <v>55193.856340000006</v>
      </c>
      <c r="D292" s="102">
        <v>61136.364860000001</v>
      </c>
      <c r="E292" s="107">
        <v>13417439.199999999</v>
      </c>
      <c r="F292" s="103">
        <v>14025747.189999999</v>
      </c>
      <c r="G292" s="122">
        <f t="shared" si="32"/>
        <v>116330.2212</v>
      </c>
      <c r="H292" s="104">
        <f t="shared" si="30"/>
        <v>27443186.390000001</v>
      </c>
      <c r="I292" s="105">
        <f t="shared" si="33"/>
        <v>235.90762664173462</v>
      </c>
    </row>
    <row r="293" spans="2:9" ht="13.5" thickBot="1" x14ac:dyDescent="0.25">
      <c r="B293" s="19">
        <v>44166</v>
      </c>
      <c r="C293" s="106">
        <v>57615.29451</v>
      </c>
      <c r="D293" s="102">
        <v>117948.38545</v>
      </c>
      <c r="E293" s="107">
        <v>27419153.75</v>
      </c>
      <c r="F293" s="103">
        <v>34276321.409999996</v>
      </c>
      <c r="G293" s="122">
        <f t="shared" si="32"/>
        <v>175563.67996000001</v>
      </c>
      <c r="H293" s="104">
        <f t="shared" si="30"/>
        <v>61695475.159999996</v>
      </c>
      <c r="I293" s="105">
        <f t="shared" si="33"/>
        <v>351.41365898719221</v>
      </c>
    </row>
    <row r="294" spans="2:9" ht="13.5" thickBot="1" x14ac:dyDescent="0.25">
      <c r="B294" s="56" t="s">
        <v>61</v>
      </c>
      <c r="C294" s="68">
        <f>SUM(C282:C293)</f>
        <v>749917.42031000007</v>
      </c>
      <c r="D294" s="72">
        <f>SUM(D282:D293)</f>
        <v>1905527.86941</v>
      </c>
      <c r="E294" s="64">
        <f>SUM(E282:E293)</f>
        <v>250735656.26999998</v>
      </c>
      <c r="F294" s="73">
        <f>SUM(F282:F293)</f>
        <v>442915509.47000003</v>
      </c>
      <c r="G294" s="73">
        <f>SUM(G282:G293)</f>
        <v>2655445.2897199998</v>
      </c>
      <c r="H294" s="74">
        <f t="shared" ref="H294:H332" si="34">+E294+F294</f>
        <v>693651165.74000001</v>
      </c>
      <c r="I294" s="66">
        <f>+H294/(C294+D294)</f>
        <v>261.21839844538505</v>
      </c>
    </row>
    <row r="295" spans="2:9" ht="12.75" x14ac:dyDescent="0.2">
      <c r="B295" s="19">
        <v>44197</v>
      </c>
      <c r="C295" s="106">
        <v>68818.04340000001</v>
      </c>
      <c r="D295" s="108">
        <v>68092.475049999994</v>
      </c>
      <c r="E295" s="109">
        <v>17902670.870000001</v>
      </c>
      <c r="F295" s="103">
        <v>19590639.07</v>
      </c>
      <c r="G295" s="122">
        <f t="shared" ref="G295:G306" si="35">SUM(C295:D295)</f>
        <v>136910.51845</v>
      </c>
      <c r="H295" s="104">
        <f t="shared" si="34"/>
        <v>37493309.939999998</v>
      </c>
      <c r="I295" s="105">
        <v>273.85266204869885</v>
      </c>
    </row>
    <row r="296" spans="2:9" ht="12.75" x14ac:dyDescent="0.2">
      <c r="B296" s="19">
        <v>44228</v>
      </c>
      <c r="C296" s="106">
        <v>64438.232149999996</v>
      </c>
      <c r="D296" s="102">
        <v>170868.94174000001</v>
      </c>
      <c r="E296" s="107">
        <v>29815362.340000004</v>
      </c>
      <c r="F296" s="103">
        <v>55927533.269999996</v>
      </c>
      <c r="G296" s="122">
        <f t="shared" si="35"/>
        <v>235307.17389000001</v>
      </c>
      <c r="H296" s="104">
        <f t="shared" si="34"/>
        <v>85742895.609999999</v>
      </c>
      <c r="I296" s="105">
        <v>364.38708685559487</v>
      </c>
    </row>
    <row r="297" spans="2:9" ht="12.75" x14ac:dyDescent="0.2">
      <c r="B297" s="19">
        <v>44256</v>
      </c>
      <c r="C297" s="106">
        <v>80965.004799999995</v>
      </c>
      <c r="D297" s="102">
        <v>267034.31757000001</v>
      </c>
      <c r="E297" s="107">
        <v>20766497.690000001</v>
      </c>
      <c r="F297" s="103">
        <v>91800579.789999992</v>
      </c>
      <c r="G297" s="122">
        <f t="shared" si="35"/>
        <v>347999.32237000001</v>
      </c>
      <c r="H297" s="104">
        <f t="shared" si="34"/>
        <v>112567077.47999999</v>
      </c>
      <c r="I297" s="105">
        <v>323.46924331167622</v>
      </c>
    </row>
    <row r="298" spans="2:9" ht="12.75" x14ac:dyDescent="0.2">
      <c r="B298" s="19">
        <v>44287</v>
      </c>
      <c r="C298" s="106">
        <v>73999.216780000002</v>
      </c>
      <c r="D298" s="102">
        <v>269295.17153999995</v>
      </c>
      <c r="E298" s="107">
        <v>34299045.699999996</v>
      </c>
      <c r="F298" s="103">
        <v>89031676.36999999</v>
      </c>
      <c r="G298" s="122">
        <f t="shared" si="35"/>
        <v>343294.38831999997</v>
      </c>
      <c r="H298" s="104">
        <f t="shared" si="34"/>
        <v>123330722.06999999</v>
      </c>
      <c r="I298" s="105">
        <v>359.25644655466357</v>
      </c>
    </row>
    <row r="299" spans="2:9" ht="12.75" x14ac:dyDescent="0.2">
      <c r="B299" s="19">
        <v>44317</v>
      </c>
      <c r="C299" s="106">
        <v>67980.160260000004</v>
      </c>
      <c r="D299" s="102">
        <v>282199.59762999997</v>
      </c>
      <c r="E299" s="107">
        <v>17278856.18</v>
      </c>
      <c r="F299" s="103">
        <v>103047840.39999999</v>
      </c>
      <c r="G299" s="122">
        <f t="shared" si="35"/>
        <v>350179.75789000001</v>
      </c>
      <c r="H299" s="104">
        <f t="shared" si="34"/>
        <v>120326696.57999998</v>
      </c>
      <c r="I299" s="105">
        <v>343.61408353534108</v>
      </c>
    </row>
    <row r="300" spans="2:9" ht="12.75" x14ac:dyDescent="0.2">
      <c r="B300" s="19">
        <v>44348</v>
      </c>
      <c r="C300" s="106">
        <v>78821.121159999995</v>
      </c>
      <c r="D300" s="102">
        <v>293558.90587000002</v>
      </c>
      <c r="E300" s="107">
        <v>41802296.599999994</v>
      </c>
      <c r="F300" s="103">
        <v>117894790.59</v>
      </c>
      <c r="G300" s="122">
        <f t="shared" si="35"/>
        <v>372380.02703</v>
      </c>
      <c r="H300" s="104">
        <f t="shared" si="34"/>
        <v>159697087.19</v>
      </c>
      <c r="I300" s="105">
        <v>428.85513614599512</v>
      </c>
    </row>
    <row r="301" spans="2:9" ht="12.75" x14ac:dyDescent="0.2">
      <c r="B301" s="19">
        <v>44378</v>
      </c>
      <c r="C301" s="106">
        <v>55594.387869999999</v>
      </c>
      <c r="D301" s="102">
        <v>209117.72107000003</v>
      </c>
      <c r="E301" s="107">
        <v>27413760</v>
      </c>
      <c r="F301" s="103">
        <v>107898607.7</v>
      </c>
      <c r="G301" s="122">
        <f t="shared" si="35"/>
        <v>264712.10894000001</v>
      </c>
      <c r="H301" s="104">
        <f t="shared" si="34"/>
        <v>135312367.69999999</v>
      </c>
      <c r="I301" s="105">
        <v>511.16803172260649</v>
      </c>
    </row>
    <row r="302" spans="2:9" ht="12.75" x14ac:dyDescent="0.2">
      <c r="B302" s="19">
        <v>44409</v>
      </c>
      <c r="C302" s="106">
        <v>107590.56473</v>
      </c>
      <c r="D302" s="102">
        <v>266801.00438999996</v>
      </c>
      <c r="E302" s="107">
        <v>67021873.929999992</v>
      </c>
      <c r="F302" s="103">
        <v>168424511.99000001</v>
      </c>
      <c r="G302" s="122">
        <f t="shared" si="35"/>
        <v>374391.56911999994</v>
      </c>
      <c r="H302" s="104">
        <f t="shared" si="34"/>
        <v>235446385.92000002</v>
      </c>
      <c r="I302" s="105">
        <v>628.87737155356399</v>
      </c>
    </row>
    <row r="303" spans="2:9" ht="12.75" x14ac:dyDescent="0.2">
      <c r="B303" s="19">
        <v>44440</v>
      </c>
      <c r="C303" s="106">
        <v>91053.269029999996</v>
      </c>
      <c r="D303" s="102">
        <v>248415.77034000002</v>
      </c>
      <c r="E303" s="107">
        <v>56918321.719999999</v>
      </c>
      <c r="F303" s="103">
        <v>161399511.40000001</v>
      </c>
      <c r="G303" s="122">
        <f t="shared" si="35"/>
        <v>339469.03937000001</v>
      </c>
      <c r="H303" s="104">
        <f t="shared" si="34"/>
        <v>218317833.12</v>
      </c>
      <c r="I303" s="105">
        <v>643.11559465087839</v>
      </c>
    </row>
    <row r="304" spans="2:9" ht="12.75" x14ac:dyDescent="0.2">
      <c r="B304" s="19">
        <v>44470</v>
      </c>
      <c r="C304" s="106">
        <v>54050.474070000004</v>
      </c>
      <c r="D304" s="102">
        <v>124276.34138</v>
      </c>
      <c r="E304" s="107">
        <v>23145365.82</v>
      </c>
      <c r="F304" s="103">
        <v>58950777.670000002</v>
      </c>
      <c r="G304" s="122">
        <f t="shared" si="35"/>
        <v>178326.81544999999</v>
      </c>
      <c r="H304" s="104">
        <f t="shared" si="34"/>
        <v>82096143.49000001</v>
      </c>
      <c r="I304" s="105">
        <v>460.36903245781599</v>
      </c>
    </row>
    <row r="305" spans="2:9" ht="12.75" x14ac:dyDescent="0.2">
      <c r="B305" s="19">
        <v>44501</v>
      </c>
      <c r="C305" s="106">
        <v>30382.686079999999</v>
      </c>
      <c r="D305" s="102">
        <v>98946.05184</v>
      </c>
      <c r="E305" s="107">
        <v>14473577.57</v>
      </c>
      <c r="F305" s="103">
        <v>47380310.280000009</v>
      </c>
      <c r="G305" s="122">
        <f t="shared" si="35"/>
        <v>129328.73792</v>
      </c>
      <c r="H305" s="104">
        <f t="shared" si="34"/>
        <v>61853887.850000009</v>
      </c>
      <c r="I305" s="105">
        <v>478.26870380704946</v>
      </c>
    </row>
    <row r="306" spans="2:9" ht="13.5" thickBot="1" x14ac:dyDescent="0.25">
      <c r="B306" s="19">
        <v>44531</v>
      </c>
      <c r="C306" s="106">
        <v>54470.624520000005</v>
      </c>
      <c r="D306" s="102">
        <v>125000.25459</v>
      </c>
      <c r="E306" s="107">
        <v>38837456.240000002</v>
      </c>
      <c r="F306" s="103">
        <v>78121542.199999988</v>
      </c>
      <c r="G306" s="122">
        <f t="shared" si="35"/>
        <v>179470.87911000001</v>
      </c>
      <c r="H306" s="104">
        <f t="shared" si="34"/>
        <v>116958998.44</v>
      </c>
      <c r="I306" s="105">
        <v>651.6878895339579</v>
      </c>
    </row>
    <row r="307" spans="2:9" ht="13.5" thickBot="1" x14ac:dyDescent="0.25">
      <c r="B307" s="56" t="s">
        <v>77</v>
      </c>
      <c r="C307" s="68">
        <v>828163.78484999994</v>
      </c>
      <c r="D307" s="72">
        <v>2423606.5530099995</v>
      </c>
      <c r="E307" s="64">
        <v>389675084.65999997</v>
      </c>
      <c r="F307" s="73">
        <v>1099468320.73</v>
      </c>
      <c r="G307" s="73">
        <f>SUM(G295:G306)</f>
        <v>3251770.3378600003</v>
      </c>
      <c r="H307" s="74">
        <f t="shared" si="34"/>
        <v>1489143405.3899999</v>
      </c>
      <c r="I307" s="66">
        <v>457.94851747433364</v>
      </c>
    </row>
    <row r="308" spans="2:9" ht="12.75" x14ac:dyDescent="0.2">
      <c r="B308" s="19">
        <v>44562</v>
      </c>
      <c r="C308" s="106">
        <v>21733.559289999997</v>
      </c>
      <c r="D308" s="108">
        <v>99220.02</v>
      </c>
      <c r="E308" s="109">
        <v>9903994.790000001</v>
      </c>
      <c r="F308" s="103">
        <v>41356761.210000001</v>
      </c>
      <c r="G308" s="122">
        <f t="shared" ref="G308:G319" si="36">SUM(C308:D308)</f>
        <v>120953.57928999999</v>
      </c>
      <c r="H308" s="104">
        <f t="shared" si="34"/>
        <v>51260756</v>
      </c>
      <c r="I308" s="105">
        <v>423.80520114329562</v>
      </c>
    </row>
    <row r="309" spans="2:9" ht="12.75" x14ac:dyDescent="0.2">
      <c r="B309" s="19">
        <v>44593</v>
      </c>
      <c r="C309" s="106">
        <v>77868.919720000005</v>
      </c>
      <c r="D309" s="102">
        <v>99936.199030000003</v>
      </c>
      <c r="E309" s="107">
        <v>40735070.010000005</v>
      </c>
      <c r="F309" s="103">
        <v>46783394.969999999</v>
      </c>
      <c r="G309" s="122">
        <f t="shared" si="36"/>
        <v>177805.11875000002</v>
      </c>
      <c r="H309" s="104">
        <f t="shared" si="34"/>
        <v>87518464.980000004</v>
      </c>
      <c r="I309" s="105">
        <v>492.21566620392917</v>
      </c>
    </row>
    <row r="310" spans="2:9" ht="12.75" x14ac:dyDescent="0.2">
      <c r="B310" s="19">
        <v>44621</v>
      </c>
      <c r="C310" s="106">
        <v>68494.514089999997</v>
      </c>
      <c r="D310" s="102">
        <v>132846.41764999999</v>
      </c>
      <c r="E310" s="107">
        <v>35412478.689999998</v>
      </c>
      <c r="F310" s="103">
        <v>61747370.479999997</v>
      </c>
      <c r="G310" s="122">
        <f t="shared" si="36"/>
        <v>201340.93173999997</v>
      </c>
      <c r="H310" s="104">
        <f t="shared" si="34"/>
        <v>97159849.169999987</v>
      </c>
      <c r="I310" s="105">
        <v>482.56382013502645</v>
      </c>
    </row>
    <row r="311" spans="2:9" ht="12.75" x14ac:dyDescent="0.2">
      <c r="B311" s="19">
        <v>44652</v>
      </c>
      <c r="C311" s="106">
        <v>95182.727859999999</v>
      </c>
      <c r="D311" s="102">
        <v>90197.010869999998</v>
      </c>
      <c r="E311" s="107">
        <v>39786914.730000004</v>
      </c>
      <c r="F311" s="103">
        <v>46437264.359999999</v>
      </c>
      <c r="G311" s="122">
        <f t="shared" si="36"/>
        <v>185379.73872999998</v>
      </c>
      <c r="H311" s="104">
        <f t="shared" si="34"/>
        <v>86224179.090000004</v>
      </c>
      <c r="I311" s="105">
        <v>465.12191505233983</v>
      </c>
    </row>
    <row r="312" spans="2:9" ht="12.75" x14ac:dyDescent="0.2">
      <c r="B312" s="19">
        <v>44682</v>
      </c>
      <c r="C312" s="106">
        <v>61311.640549999996</v>
      </c>
      <c r="D312" s="102">
        <v>305926.24635999999</v>
      </c>
      <c r="E312" s="107">
        <v>43425018.489999995</v>
      </c>
      <c r="F312" s="103">
        <v>168072667.32000002</v>
      </c>
      <c r="G312" s="122">
        <f t="shared" si="36"/>
        <v>367237.88691</v>
      </c>
      <c r="H312" s="104">
        <f t="shared" si="34"/>
        <v>211497685.81</v>
      </c>
      <c r="I312" s="105">
        <v>575.91466825380223</v>
      </c>
    </row>
    <row r="313" spans="2:9" ht="12.75" x14ac:dyDescent="0.2">
      <c r="B313" s="19">
        <v>44713</v>
      </c>
      <c r="C313" s="106">
        <v>35796.577709999998</v>
      </c>
      <c r="D313" s="102">
        <v>280522.58574000001</v>
      </c>
      <c r="E313" s="107">
        <v>24140932.469999999</v>
      </c>
      <c r="F313" s="103">
        <v>175274976.35000002</v>
      </c>
      <c r="G313" s="122">
        <f t="shared" si="36"/>
        <v>316319.16344999999</v>
      </c>
      <c r="H313" s="104">
        <f t="shared" si="34"/>
        <v>199415908.82000002</v>
      </c>
      <c r="I313" s="105">
        <v>630.42626518428222</v>
      </c>
    </row>
    <row r="314" spans="2:9" ht="12.75" x14ac:dyDescent="0.2">
      <c r="B314" s="19">
        <v>44743</v>
      </c>
      <c r="C314" s="106">
        <v>43481.431920000003</v>
      </c>
      <c r="D314" s="102">
        <v>174570.97476999997</v>
      </c>
      <c r="E314" s="107">
        <v>24858528.91</v>
      </c>
      <c r="F314" s="103">
        <v>105875851.05</v>
      </c>
      <c r="G314" s="122">
        <f t="shared" si="36"/>
        <v>218052.40668999997</v>
      </c>
      <c r="H314" s="104">
        <f t="shared" si="34"/>
        <v>130734379.95999999</v>
      </c>
      <c r="I314" s="105">
        <v>599.55485905671298</v>
      </c>
    </row>
    <row r="315" spans="2:9" ht="12.75" x14ac:dyDescent="0.2">
      <c r="B315" s="19">
        <v>44774</v>
      </c>
      <c r="C315" s="106">
        <v>144424.49182</v>
      </c>
      <c r="D315" s="102">
        <v>200061.29463999998</v>
      </c>
      <c r="E315" s="107">
        <v>87960239.290000007</v>
      </c>
      <c r="F315" s="103">
        <v>124863285.2</v>
      </c>
      <c r="G315" s="122">
        <f t="shared" si="36"/>
        <v>344485.78645999997</v>
      </c>
      <c r="H315" s="104">
        <f t="shared" si="34"/>
        <v>212823524.49000001</v>
      </c>
      <c r="I315" s="105">
        <v>617.80059687516905</v>
      </c>
    </row>
    <row r="316" spans="2:9" ht="12.75" x14ac:dyDescent="0.2">
      <c r="B316" s="19">
        <v>44805</v>
      </c>
      <c r="C316" s="106">
        <v>8634.3201199999985</v>
      </c>
      <c r="D316" s="102">
        <v>103596.85887999999</v>
      </c>
      <c r="E316" s="107">
        <v>5597239.0899999999</v>
      </c>
      <c r="F316" s="103">
        <v>61461772.460000001</v>
      </c>
      <c r="G316" s="122">
        <f t="shared" si="36"/>
        <v>112231.17899999999</v>
      </c>
      <c r="H316" s="104">
        <f t="shared" si="34"/>
        <v>67059011.549999997</v>
      </c>
      <c r="I316" s="105">
        <v>597.50785964745148</v>
      </c>
    </row>
    <row r="317" spans="2:9" ht="12.75" x14ac:dyDescent="0.2">
      <c r="B317" s="19">
        <v>44835</v>
      </c>
      <c r="C317" s="106">
        <v>82402.904479999983</v>
      </c>
      <c r="D317" s="102">
        <v>97431.536189999999</v>
      </c>
      <c r="E317" s="107">
        <v>40643831.700000003</v>
      </c>
      <c r="F317" s="103">
        <v>51032105.5</v>
      </c>
      <c r="G317" s="122">
        <f t="shared" si="36"/>
        <v>179834.44066999998</v>
      </c>
      <c r="H317" s="104">
        <f t="shared" si="34"/>
        <v>91675937.200000003</v>
      </c>
      <c r="I317" s="105">
        <v>509.77964431311182</v>
      </c>
    </row>
    <row r="318" spans="2:9" ht="12.75" x14ac:dyDescent="0.2">
      <c r="B318" s="19">
        <v>44866</v>
      </c>
      <c r="C318" s="106">
        <v>32229.243750000001</v>
      </c>
      <c r="D318" s="102">
        <v>59279.204899999997</v>
      </c>
      <c r="E318" s="107">
        <v>21787219.240000002</v>
      </c>
      <c r="F318" s="103">
        <v>29303058.869999997</v>
      </c>
      <c r="G318" s="122">
        <f t="shared" si="36"/>
        <v>91508.448650000006</v>
      </c>
      <c r="H318" s="104">
        <f t="shared" si="34"/>
        <v>51090278.109999999</v>
      </c>
      <c r="I318" s="105">
        <v>558.3121434547453</v>
      </c>
    </row>
    <row r="319" spans="2:9" ht="13.5" thickBot="1" x14ac:dyDescent="0.25">
      <c r="B319" s="19">
        <v>44896</v>
      </c>
      <c r="C319" s="106">
        <v>22835.769749999999</v>
      </c>
      <c r="D319" s="102">
        <v>86308.250809999998</v>
      </c>
      <c r="E319" s="107">
        <v>12900429.029999999</v>
      </c>
      <c r="F319" s="103">
        <v>40716580.090000004</v>
      </c>
      <c r="G319" s="122">
        <f t="shared" si="36"/>
        <v>109144.02056</v>
      </c>
      <c r="H319" s="104">
        <f t="shared" si="34"/>
        <v>53617009.120000005</v>
      </c>
      <c r="I319" s="105">
        <v>491.25008264218189</v>
      </c>
    </row>
    <row r="320" spans="2:9" ht="13.5" thickBot="1" x14ac:dyDescent="0.25">
      <c r="B320" s="56" t="s">
        <v>78</v>
      </c>
      <c r="C320" s="68">
        <v>694396.10106000013</v>
      </c>
      <c r="D320" s="72">
        <v>1729896.5998399998</v>
      </c>
      <c r="E320" s="64">
        <v>387151896.43999994</v>
      </c>
      <c r="F320" s="73">
        <v>952925087.86000013</v>
      </c>
      <c r="G320" s="73">
        <f>SUM(G308:G319)</f>
        <v>2424292.7009000001</v>
      </c>
      <c r="H320" s="74">
        <f t="shared" si="34"/>
        <v>1340076984.3000002</v>
      </c>
      <c r="I320" s="66">
        <v>552.77029205363976</v>
      </c>
    </row>
    <row r="321" spans="2:9" ht="12.75" x14ac:dyDescent="0.2">
      <c r="B321" s="19">
        <v>44927</v>
      </c>
      <c r="C321" s="106">
        <v>59220.482590000007</v>
      </c>
      <c r="D321" s="108">
        <v>85634.799559999999</v>
      </c>
      <c r="E321" s="109">
        <v>29340890.109999999</v>
      </c>
      <c r="F321" s="103">
        <v>39843948.789999999</v>
      </c>
      <c r="G321" s="122">
        <f t="shared" ref="G321:G332" si="37">SUM(C321:D321)</f>
        <v>144855.28215000001</v>
      </c>
      <c r="H321" s="104">
        <f t="shared" si="34"/>
        <v>69184838.900000006</v>
      </c>
      <c r="I321" s="105">
        <f t="shared" ref="I321:I324" si="38">IFERROR(H321/G321,0)</f>
        <v>477.61350413413282</v>
      </c>
    </row>
    <row r="322" spans="2:9" ht="12.75" x14ac:dyDescent="0.2">
      <c r="B322" s="19">
        <v>44958</v>
      </c>
      <c r="C322" s="106">
        <v>101794.90114000002</v>
      </c>
      <c r="D322" s="102">
        <v>79388.598169999983</v>
      </c>
      <c r="E322" s="107">
        <v>52065827.729999997</v>
      </c>
      <c r="F322" s="103">
        <v>30951341.129999999</v>
      </c>
      <c r="G322" s="122">
        <f t="shared" si="37"/>
        <v>181183.49930999998</v>
      </c>
      <c r="H322" s="104">
        <f t="shared" si="34"/>
        <v>83017168.859999999</v>
      </c>
      <c r="I322" s="105">
        <f t="shared" si="38"/>
        <v>458.19387072307234</v>
      </c>
    </row>
    <row r="323" spans="2:9" ht="12.75" x14ac:dyDescent="0.2">
      <c r="B323" s="19">
        <v>44986</v>
      </c>
      <c r="C323" s="106">
        <v>97179.485020000007</v>
      </c>
      <c r="D323" s="102">
        <v>115625.01667</v>
      </c>
      <c r="E323" s="107">
        <v>78301827</v>
      </c>
      <c r="F323" s="103">
        <v>49300866.480000004</v>
      </c>
      <c r="G323" s="122">
        <f t="shared" si="37"/>
        <v>212804.50169</v>
      </c>
      <c r="H323" s="104">
        <f t="shared" si="34"/>
        <v>127602693.48</v>
      </c>
      <c r="I323" s="105">
        <f t="shared" si="38"/>
        <v>599.62403269966273</v>
      </c>
    </row>
    <row r="324" spans="2:9" ht="12.75" x14ac:dyDescent="0.2">
      <c r="B324" s="19">
        <v>45017</v>
      </c>
      <c r="C324" s="106">
        <v>74264.595630000011</v>
      </c>
      <c r="D324" s="102">
        <v>134090.89308000001</v>
      </c>
      <c r="E324" s="107">
        <v>31448733.829999998</v>
      </c>
      <c r="F324" s="103">
        <v>45401847.539999999</v>
      </c>
      <c r="G324" s="122">
        <f t="shared" si="37"/>
        <v>208355.48871000001</v>
      </c>
      <c r="H324" s="104">
        <f t="shared" si="34"/>
        <v>76850581.370000005</v>
      </c>
      <c r="I324" s="105">
        <f t="shared" si="38"/>
        <v>368.84356560898971</v>
      </c>
    </row>
    <row r="325" spans="2:9" ht="12.75" x14ac:dyDescent="0.2">
      <c r="B325" s="19">
        <v>45047</v>
      </c>
      <c r="C325" s="106">
        <v>129973.59313999998</v>
      </c>
      <c r="D325" s="102">
        <v>242133.29763999998</v>
      </c>
      <c r="E325" s="107">
        <v>80628331.979999989</v>
      </c>
      <c r="F325" s="103">
        <v>89638665.609999999</v>
      </c>
      <c r="G325" s="122">
        <f t="shared" si="37"/>
        <v>372106.89077999996</v>
      </c>
      <c r="H325" s="104">
        <f t="shared" si="34"/>
        <v>170266997.58999997</v>
      </c>
      <c r="I325" s="105">
        <f>IFERROR(H325/G325,0)</f>
        <v>457.57550265487185</v>
      </c>
    </row>
    <row r="326" spans="2:9" ht="12.75" x14ac:dyDescent="0.2">
      <c r="B326" s="19">
        <v>45078</v>
      </c>
      <c r="C326" s="106">
        <v>118572.46021</v>
      </c>
      <c r="D326" s="102">
        <v>158085.32245999997</v>
      </c>
      <c r="E326" s="107">
        <v>49618665.18999999</v>
      </c>
      <c r="F326" s="103">
        <v>49958432.200000003</v>
      </c>
      <c r="G326" s="122">
        <f t="shared" si="37"/>
        <v>276657.78266999999</v>
      </c>
      <c r="H326" s="104">
        <f t="shared" si="34"/>
        <v>99577097.389999986</v>
      </c>
      <c r="I326" s="105">
        <f t="shared" ref="I326:I333" si="39">IFERROR(H326/G326,0)</f>
        <v>359.92877709417809</v>
      </c>
    </row>
    <row r="327" spans="2:9" ht="12.75" x14ac:dyDescent="0.2">
      <c r="B327" s="19">
        <v>45108</v>
      </c>
      <c r="C327" s="106">
        <v>73541.182530000005</v>
      </c>
      <c r="D327" s="102">
        <v>206869.99865999995</v>
      </c>
      <c r="E327" s="107">
        <v>54453688.640000001</v>
      </c>
      <c r="F327" s="103">
        <v>72306726</v>
      </c>
      <c r="G327" s="122">
        <f t="shared" si="37"/>
        <v>280411.18118999997</v>
      </c>
      <c r="H327" s="104">
        <f t="shared" si="34"/>
        <v>126760414.64</v>
      </c>
      <c r="I327" s="105">
        <f t="shared" si="39"/>
        <v>452.05192639629496</v>
      </c>
    </row>
    <row r="328" spans="2:9" ht="12.75" x14ac:dyDescent="0.2">
      <c r="B328" s="19">
        <v>45139</v>
      </c>
      <c r="C328" s="106">
        <v>61511.51743</v>
      </c>
      <c r="D328" s="102">
        <v>151779.96612</v>
      </c>
      <c r="E328" s="107">
        <v>35307586.32</v>
      </c>
      <c r="F328" s="103">
        <v>51560085.18</v>
      </c>
      <c r="G328" s="122">
        <f t="shared" si="37"/>
        <v>213291.48355</v>
      </c>
      <c r="H328" s="104">
        <f t="shared" si="34"/>
        <v>86867671.5</v>
      </c>
      <c r="I328" s="105">
        <f t="shared" si="39"/>
        <v>407.27210507510205</v>
      </c>
    </row>
    <row r="329" spans="2:9" ht="12.75" x14ac:dyDescent="0.2">
      <c r="B329" s="19">
        <v>45170</v>
      </c>
      <c r="C329" s="106">
        <v>70713.343929999988</v>
      </c>
      <c r="D329" s="102">
        <v>119663.91906</v>
      </c>
      <c r="E329" s="107">
        <v>30509093.210000001</v>
      </c>
      <c r="F329" s="103">
        <v>42665789.879999995</v>
      </c>
      <c r="G329" s="122">
        <f t="shared" si="37"/>
        <v>190377.26298999999</v>
      </c>
      <c r="H329" s="104">
        <f t="shared" si="34"/>
        <v>73174883.090000004</v>
      </c>
      <c r="I329" s="105">
        <f t="shared" si="39"/>
        <v>384.36776504053262</v>
      </c>
    </row>
    <row r="330" spans="2:9" ht="12.75" x14ac:dyDescent="0.2">
      <c r="B330" s="19">
        <v>45200</v>
      </c>
      <c r="C330" s="106">
        <v>45900.106039999999</v>
      </c>
      <c r="D330" s="102">
        <v>70782.92194</v>
      </c>
      <c r="E330" s="107">
        <v>14758583.33</v>
      </c>
      <c r="F330" s="103">
        <v>23806320.050000001</v>
      </c>
      <c r="G330" s="122">
        <f t="shared" si="37"/>
        <v>116683.02798</v>
      </c>
      <c r="H330" s="104">
        <f t="shared" si="34"/>
        <v>38564903.380000003</v>
      </c>
      <c r="I330" s="105">
        <f t="shared" si="39"/>
        <v>330.50996402501829</v>
      </c>
    </row>
    <row r="331" spans="2:9" ht="12.75" x14ac:dyDescent="0.2">
      <c r="B331" s="19">
        <v>45231</v>
      </c>
      <c r="C331" s="106">
        <v>51230.18374</v>
      </c>
      <c r="D331" s="102">
        <v>63994.908929999991</v>
      </c>
      <c r="E331" s="107">
        <v>22940016.75</v>
      </c>
      <c r="F331" s="103">
        <v>24392045.489999998</v>
      </c>
      <c r="G331" s="122">
        <f t="shared" si="37"/>
        <v>115225.09266999998</v>
      </c>
      <c r="H331" s="104">
        <f t="shared" si="34"/>
        <v>47332062.239999995</v>
      </c>
      <c r="I331" s="105">
        <f t="shared" si="39"/>
        <v>410.77912061704399</v>
      </c>
    </row>
    <row r="332" spans="2:9" ht="13.5" thickBot="1" x14ac:dyDescent="0.25">
      <c r="B332" s="19">
        <v>45261</v>
      </c>
      <c r="C332" s="106">
        <v>8904.6039399999991</v>
      </c>
      <c r="D332" s="102">
        <v>100517.55934000001</v>
      </c>
      <c r="E332" s="107">
        <v>3986979.2</v>
      </c>
      <c r="F332" s="103">
        <v>36362138.18</v>
      </c>
      <c r="G332" s="122">
        <f t="shared" si="37"/>
        <v>109422.16328000001</v>
      </c>
      <c r="H332" s="104">
        <f t="shared" si="34"/>
        <v>40349117.380000003</v>
      </c>
      <c r="I332" s="105">
        <f t="shared" si="39"/>
        <v>368.74720961923208</v>
      </c>
    </row>
    <row r="333" spans="2:9" ht="13.5" thickBot="1" x14ac:dyDescent="0.25">
      <c r="B333" s="56" t="s">
        <v>79</v>
      </c>
      <c r="C333" s="68">
        <f>SUM(C321:C332)</f>
        <v>892806.45533999999</v>
      </c>
      <c r="D333" s="72">
        <f t="shared" ref="D333:F333" si="40">SUM(D321:D332)</f>
        <v>1528567.2016299998</v>
      </c>
      <c r="E333" s="64">
        <f t="shared" si="40"/>
        <v>483360223.2899999</v>
      </c>
      <c r="F333" s="73">
        <f t="shared" si="40"/>
        <v>556188206.52999997</v>
      </c>
      <c r="G333" s="73">
        <f>SUM(G321:G332)</f>
        <v>2421373.6569699999</v>
      </c>
      <c r="H333" s="74">
        <f>+E333+F333</f>
        <v>1039548429.8199999</v>
      </c>
      <c r="I333" s="66">
        <f t="shared" si="39"/>
        <v>429.32177230376124</v>
      </c>
    </row>
    <row r="334" spans="2:9" ht="12.75" x14ac:dyDescent="0.2">
      <c r="B334" s="19">
        <v>45292</v>
      </c>
      <c r="C334" s="106">
        <v>38931.130069999999</v>
      </c>
      <c r="D334" s="108">
        <v>47222.818140000003</v>
      </c>
      <c r="E334" s="109">
        <v>15929595.469999999</v>
      </c>
      <c r="F334" s="103">
        <v>16277746.169999998</v>
      </c>
      <c r="G334" s="122">
        <v>86153.948210000002</v>
      </c>
      <c r="H334" s="104">
        <v>32207341.639999997</v>
      </c>
      <c r="I334" s="105">
        <v>373.8347726269572</v>
      </c>
    </row>
    <row r="335" spans="2:9" ht="12.75" x14ac:dyDescent="0.2">
      <c r="B335" s="19">
        <v>45323</v>
      </c>
      <c r="C335" s="106">
        <v>69987.584870000006</v>
      </c>
      <c r="D335" s="102">
        <v>126233.09762</v>
      </c>
      <c r="E335" s="107">
        <v>31469743.029999997</v>
      </c>
      <c r="F335" s="103">
        <v>47286293.730000004</v>
      </c>
      <c r="G335" s="122">
        <v>196220.68249000001</v>
      </c>
      <c r="H335" s="104">
        <v>78756036.760000005</v>
      </c>
      <c r="I335" s="105">
        <v>401.36460520166446</v>
      </c>
    </row>
    <row r="336" spans="2:9" ht="12.75" x14ac:dyDescent="0.2">
      <c r="B336" s="19">
        <v>45352</v>
      </c>
      <c r="C336" s="106">
        <v>64753.814330000001</v>
      </c>
      <c r="D336" s="102">
        <v>61405.801950000001</v>
      </c>
      <c r="E336" s="107">
        <v>28009761.710000001</v>
      </c>
      <c r="F336" s="103">
        <v>26272648.399999999</v>
      </c>
      <c r="G336" s="122">
        <v>126159.61628</v>
      </c>
      <c r="H336" s="104">
        <v>54282410.109999999</v>
      </c>
      <c r="I336" s="105">
        <v>430.26771728224855</v>
      </c>
    </row>
    <row r="337" spans="2:9" ht="12.75" x14ac:dyDescent="0.2">
      <c r="B337" s="19">
        <v>45383</v>
      </c>
      <c r="C337" s="106">
        <v>99134.85166</v>
      </c>
      <c r="D337" s="102">
        <v>93265.624990000011</v>
      </c>
      <c r="E337" s="107">
        <v>30879422.18</v>
      </c>
      <c r="F337" s="103">
        <v>28961041.18</v>
      </c>
      <c r="G337" s="122">
        <v>192400.47665000003</v>
      </c>
      <c r="H337" s="104">
        <v>59840463.359999999</v>
      </c>
      <c r="I337" s="105">
        <v>311.02034881575224</v>
      </c>
    </row>
    <row r="338" spans="2:9" ht="12.75" x14ac:dyDescent="0.2">
      <c r="B338" s="19">
        <v>45413</v>
      </c>
      <c r="C338" s="106">
        <v>96041.55885999999</v>
      </c>
      <c r="D338" s="102">
        <v>170900.26262999998</v>
      </c>
      <c r="E338" s="107">
        <v>44435775.229999997</v>
      </c>
      <c r="F338" s="103">
        <v>60537452.439999998</v>
      </c>
      <c r="G338" s="122">
        <v>266941.82149</v>
      </c>
      <c r="H338" s="104">
        <v>104973227.66999999</v>
      </c>
      <c r="I338" s="105">
        <v>393.24384273721762</v>
      </c>
    </row>
    <row r="339" spans="2:9" ht="12.75" x14ac:dyDescent="0.2">
      <c r="B339" s="19">
        <v>45444</v>
      </c>
      <c r="C339" s="106">
        <v>62844.204559999998</v>
      </c>
      <c r="D339" s="102">
        <v>134977.81221999999</v>
      </c>
      <c r="E339" s="107">
        <v>23766575.449999999</v>
      </c>
      <c r="F339" s="103">
        <v>47539550.930000007</v>
      </c>
      <c r="G339" s="122">
        <v>197822.01678000001</v>
      </c>
      <c r="H339" s="104">
        <v>71306126.38000001</v>
      </c>
      <c r="I339" s="105">
        <v>360.45596713989789</v>
      </c>
    </row>
    <row r="340" spans="2:9" ht="12.75" x14ac:dyDescent="0.2">
      <c r="B340" s="19">
        <v>45474</v>
      </c>
      <c r="C340" s="106">
        <v>148058.48982999998</v>
      </c>
      <c r="D340" s="102">
        <v>173392.46271000002</v>
      </c>
      <c r="E340" s="107">
        <v>63167259.659999996</v>
      </c>
      <c r="F340" s="103">
        <v>57486544.890000008</v>
      </c>
      <c r="G340" s="122">
        <v>321450.95253999997</v>
      </c>
      <c r="H340" s="104">
        <v>120653804.55000001</v>
      </c>
      <c r="I340" s="105">
        <v>375.34125687490808</v>
      </c>
    </row>
    <row r="341" spans="2:9" ht="12.75" x14ac:dyDescent="0.2">
      <c r="B341" s="19">
        <v>45505</v>
      </c>
      <c r="C341" s="106">
        <v>51944.663180000003</v>
      </c>
      <c r="D341" s="102">
        <v>91150.520330000014</v>
      </c>
      <c r="E341" s="107">
        <v>19390514.48</v>
      </c>
      <c r="F341" s="103">
        <v>28020568.079999998</v>
      </c>
      <c r="G341" s="122">
        <v>143095.18351</v>
      </c>
      <c r="H341" s="104">
        <v>47411082.560000002</v>
      </c>
      <c r="I341" s="105">
        <v>331.32549535943497</v>
      </c>
    </row>
    <row r="342" spans="2:9" ht="12.75" x14ac:dyDescent="0.2">
      <c r="B342" s="19">
        <v>45536</v>
      </c>
      <c r="C342" s="106">
        <v>63224.635950000004</v>
      </c>
      <c r="D342" s="102">
        <v>67433.843349999996</v>
      </c>
      <c r="E342" s="107">
        <v>12304280.33</v>
      </c>
      <c r="F342" s="103">
        <v>25212708.329999998</v>
      </c>
      <c r="G342" s="122">
        <v>130658.47930000001</v>
      </c>
      <c r="H342" s="104">
        <v>37516988.659999996</v>
      </c>
      <c r="I342" s="105">
        <v>287.13780277404464</v>
      </c>
    </row>
    <row r="343" spans="2:9" ht="12.75" x14ac:dyDescent="0.2">
      <c r="B343" s="19">
        <v>45566</v>
      </c>
      <c r="C343" s="106">
        <v>109140.81382999998</v>
      </c>
      <c r="D343" s="102">
        <v>113289.86297999999</v>
      </c>
      <c r="E343" s="107">
        <v>39941146.699999996</v>
      </c>
      <c r="F343" s="103">
        <v>39618372.18</v>
      </c>
      <c r="G343" s="122">
        <v>222430.67680999998</v>
      </c>
      <c r="H343" s="104">
        <v>79559518.879999995</v>
      </c>
      <c r="I343" s="105">
        <v>357.68231262434921</v>
      </c>
    </row>
    <row r="344" spans="2:9" ht="12.75" x14ac:dyDescent="0.2">
      <c r="B344" s="19">
        <v>45597</v>
      </c>
      <c r="C344" s="106">
        <v>12870.128199999999</v>
      </c>
      <c r="D344" s="102">
        <v>9627.9606199999998</v>
      </c>
      <c r="E344" s="107">
        <v>4262693.1100000003</v>
      </c>
      <c r="F344" s="103">
        <v>3213006.83</v>
      </c>
      <c r="G344" s="122">
        <v>22498.088819999997</v>
      </c>
      <c r="H344" s="104">
        <v>7475699.9400000004</v>
      </c>
      <c r="I344" s="105">
        <v>332.28155510499943</v>
      </c>
    </row>
    <row r="345" spans="2:9" ht="13.5" thickBot="1" x14ac:dyDescent="0.25">
      <c r="B345" s="19">
        <v>45627</v>
      </c>
      <c r="C345" s="106">
        <v>59840.682569999997</v>
      </c>
      <c r="D345" s="102">
        <v>44461.205259999995</v>
      </c>
      <c r="E345" s="107">
        <v>22434854.670000002</v>
      </c>
      <c r="F345" s="103">
        <v>16695039.890000001</v>
      </c>
      <c r="G345" s="122">
        <v>104301.88782999999</v>
      </c>
      <c r="H345" s="104">
        <v>39129894.560000002</v>
      </c>
      <c r="I345" s="105">
        <v>375.15998390918105</v>
      </c>
    </row>
    <row r="346" spans="2:9" ht="13.5" thickBot="1" x14ac:dyDescent="0.25">
      <c r="B346" s="56" t="s">
        <v>163</v>
      </c>
      <c r="C346" s="68">
        <v>876772.55790999997</v>
      </c>
      <c r="D346" s="72">
        <v>1133361.2727999999</v>
      </c>
      <c r="E346" s="64">
        <v>335991622.01999998</v>
      </c>
      <c r="F346" s="73">
        <v>397120973.04999995</v>
      </c>
      <c r="G346" s="73">
        <v>2010133.8307099997</v>
      </c>
      <c r="H346" s="74">
        <v>733112595.06999993</v>
      </c>
      <c r="I346" s="66">
        <v>364.70835119025736</v>
      </c>
    </row>
    <row r="347" spans="2:9" ht="12.75" x14ac:dyDescent="0.2">
      <c r="B347" s="19">
        <v>45658</v>
      </c>
      <c r="C347" s="106">
        <v>71554.580279999995</v>
      </c>
      <c r="D347" s="108">
        <v>116961.01798</v>
      </c>
      <c r="E347" s="109">
        <v>35521538.109999999</v>
      </c>
      <c r="F347" s="103">
        <v>46922627.75</v>
      </c>
      <c r="G347" s="122">
        <v>188515.59826</v>
      </c>
      <c r="H347" s="104">
        <v>82444165.859999999</v>
      </c>
      <c r="I347" s="105">
        <v>437.33339108784685</v>
      </c>
    </row>
    <row r="348" spans="2:9" ht="12.75" x14ac:dyDescent="0.2">
      <c r="B348" s="19">
        <v>45689</v>
      </c>
      <c r="C348" s="106">
        <v>51427.856</v>
      </c>
      <c r="D348" s="102">
        <v>48537.697420000004</v>
      </c>
      <c r="E348" s="107">
        <v>20576206.82</v>
      </c>
      <c r="F348" s="103">
        <v>19587598.420000002</v>
      </c>
      <c r="G348" s="122">
        <v>99965.553420000011</v>
      </c>
      <c r="H348" s="104">
        <v>40163805.240000002</v>
      </c>
      <c r="I348" s="105">
        <v>401.77645064649306</v>
      </c>
    </row>
    <row r="349" spans="2:9" ht="12.75" x14ac:dyDescent="0.2">
      <c r="B349" s="19">
        <v>45717</v>
      </c>
      <c r="C349" s="106">
        <v>61579.782939999997</v>
      </c>
      <c r="D349" s="102">
        <v>42566.307850000005</v>
      </c>
      <c r="E349" s="107">
        <v>20343028.140000001</v>
      </c>
      <c r="F349" s="103">
        <v>17337759.550000001</v>
      </c>
      <c r="G349" s="122">
        <v>104146.09079</v>
      </c>
      <c r="H349" s="104">
        <v>37680787.689999998</v>
      </c>
      <c r="I349" s="105">
        <v>361.80702899333471</v>
      </c>
    </row>
    <row r="350" spans="2:9" ht="12.75" x14ac:dyDescent="0.2">
      <c r="B350" s="19">
        <v>45748</v>
      </c>
      <c r="C350" s="106">
        <v>104683.11549000001</v>
      </c>
      <c r="D350" s="102">
        <v>170671.96758</v>
      </c>
      <c r="E350" s="107">
        <v>46960686.619999997</v>
      </c>
      <c r="F350" s="103">
        <v>65986695.82</v>
      </c>
      <c r="G350" s="122">
        <v>275355.08306999999</v>
      </c>
      <c r="H350" s="104">
        <v>112947382.44</v>
      </c>
      <c r="I350" s="105">
        <v>410.18811485418206</v>
      </c>
    </row>
    <row r="351" spans="2:9" ht="12.75" x14ac:dyDescent="0.2">
      <c r="B351" s="19">
        <v>45778</v>
      </c>
      <c r="C351" s="106">
        <v>62142.586539999997</v>
      </c>
      <c r="D351" s="102">
        <v>105236.44903</v>
      </c>
      <c r="E351" s="107">
        <v>26448550.850000001</v>
      </c>
      <c r="F351" s="103">
        <v>42794845.640000001</v>
      </c>
      <c r="G351" s="122">
        <v>167379.03557000001</v>
      </c>
      <c r="H351" s="104">
        <v>69243396.49000001</v>
      </c>
      <c r="I351" s="105">
        <v>413.69217031389547</v>
      </c>
    </row>
    <row r="352" spans="2:9" ht="12.75" x14ac:dyDescent="0.2">
      <c r="B352" s="19">
        <v>45809</v>
      </c>
      <c r="C352" s="106">
        <v>79083.550929999998</v>
      </c>
      <c r="D352" s="102">
        <v>135225.51679000002</v>
      </c>
      <c r="E352" s="107">
        <v>35917935.579999998</v>
      </c>
      <c r="F352" s="103">
        <v>50307600.399999999</v>
      </c>
      <c r="G352" s="122">
        <v>214309.06772000002</v>
      </c>
      <c r="H352" s="104">
        <v>86225535.979999989</v>
      </c>
      <c r="I352" s="105">
        <v>402.34198626002956</v>
      </c>
    </row>
    <row r="353" spans="2:9" ht="12.75" x14ac:dyDescent="0.2">
      <c r="B353" s="19">
        <v>45839</v>
      </c>
      <c r="C353" s="106">
        <v>82479.877669999987</v>
      </c>
      <c r="D353" s="102">
        <v>173806.82324999999</v>
      </c>
      <c r="E353" s="107">
        <v>42324915.900000006</v>
      </c>
      <c r="F353" s="103">
        <v>71951106.75</v>
      </c>
      <c r="G353" s="122">
        <f>SUM(C353:D353)</f>
        <v>256286.70091999997</v>
      </c>
      <c r="H353" s="104">
        <f>SUM(E353:F353)</f>
        <v>114276022.65000001</v>
      </c>
      <c r="I353" s="105">
        <f>+IFERROR(H353/G353,0)</f>
        <v>445.89134839919501</v>
      </c>
    </row>
    <row r="354" spans="2:9" ht="12.75" x14ac:dyDescent="0.2">
      <c r="B354" s="19">
        <v>45870</v>
      </c>
      <c r="C354" s="106">
        <v>75017.436680000013</v>
      </c>
      <c r="D354" s="102">
        <v>102711.84805</v>
      </c>
      <c r="E354" s="107">
        <v>24026763.82</v>
      </c>
      <c r="F354" s="103">
        <v>38752439.940000005</v>
      </c>
      <c r="G354" s="122">
        <f t="shared" ref="G354:G371" si="41">SUM(C354:D354)</f>
        <v>177729.28473000001</v>
      </c>
      <c r="H354" s="104">
        <f t="shared" ref="H354:H371" si="42">SUM(E354:F354)</f>
        <v>62779203.760000005</v>
      </c>
      <c r="I354" s="105">
        <f t="shared" ref="I354:I371" si="43">+IFERROR(H354/G354,0)</f>
        <v>353.22937272477031</v>
      </c>
    </row>
    <row r="355" spans="2:9" ht="12.75" x14ac:dyDescent="0.2">
      <c r="B355" s="19">
        <v>45901</v>
      </c>
      <c r="C355" s="106">
        <v>62862.675550000007</v>
      </c>
      <c r="D355" s="102">
        <v>121010.80789</v>
      </c>
      <c r="E355" s="107">
        <v>15872481.32</v>
      </c>
      <c r="F355" s="103">
        <v>47077764.530000001</v>
      </c>
      <c r="G355" s="122">
        <f t="shared" si="41"/>
        <v>183873.48344000001</v>
      </c>
      <c r="H355" s="104">
        <f t="shared" si="42"/>
        <v>62950245.850000001</v>
      </c>
      <c r="I355" s="105">
        <f t="shared" si="43"/>
        <v>342.35630212847616</v>
      </c>
    </row>
    <row r="356" spans="2:9" ht="12.75" x14ac:dyDescent="0.2">
      <c r="B356" s="19">
        <v>45931</v>
      </c>
      <c r="C356" s="106">
        <v>16229.073410000001</v>
      </c>
      <c r="D356" s="102">
        <v>40865.061110000002</v>
      </c>
      <c r="E356" s="107">
        <v>7032089.6500000004</v>
      </c>
      <c r="F356" s="103">
        <v>15482772.460000001</v>
      </c>
      <c r="G356" s="122">
        <f t="shared" si="41"/>
        <v>57094.134520000007</v>
      </c>
      <c r="H356" s="104">
        <f t="shared" si="42"/>
        <v>22514862.109999999</v>
      </c>
      <c r="I356" s="105">
        <f t="shared" si="43"/>
        <v>394.34632470193714</v>
      </c>
    </row>
    <row r="357" spans="2:9" ht="12.75" x14ac:dyDescent="0.2">
      <c r="B357" s="19">
        <v>45962</v>
      </c>
      <c r="C357" s="106">
        <v>47374.289530000002</v>
      </c>
      <c r="D357" s="102">
        <v>87203.392469999992</v>
      </c>
      <c r="E357" s="107">
        <v>13968624.789999999</v>
      </c>
      <c r="F357" s="103">
        <v>33145496.209999997</v>
      </c>
      <c r="G357" s="122">
        <f t="shared" si="41"/>
        <v>134577.682</v>
      </c>
      <c r="H357" s="104">
        <f t="shared" si="42"/>
        <v>47114121</v>
      </c>
      <c r="I357" s="105">
        <f t="shared" si="43"/>
        <v>350.08866477578357</v>
      </c>
    </row>
    <row r="358" spans="2:9" ht="13.5" thickBot="1" x14ac:dyDescent="0.25">
      <c r="B358" s="19">
        <v>45992</v>
      </c>
      <c r="C358" s="106">
        <v>41903.3534</v>
      </c>
      <c r="D358" s="102">
        <v>89188.366139999998</v>
      </c>
      <c r="E358" s="107">
        <v>14612743.43</v>
      </c>
      <c r="F358" s="103">
        <v>35942382.329999998</v>
      </c>
      <c r="G358" s="122">
        <f t="shared" si="41"/>
        <v>131091.71953999999</v>
      </c>
      <c r="H358" s="104">
        <f t="shared" si="42"/>
        <v>50555125.759999998</v>
      </c>
      <c r="I358" s="105">
        <f t="shared" si="43"/>
        <v>385.64698012504232</v>
      </c>
    </row>
    <row r="359" spans="2:9" ht="13.5" thickBot="1" x14ac:dyDescent="0.25">
      <c r="B359" s="56" t="s">
        <v>165</v>
      </c>
      <c r="C359" s="68">
        <f>SUM(C347:C358)</f>
        <v>756338.17842000001</v>
      </c>
      <c r="D359" s="72">
        <f t="shared" ref="D359:F359" si="44">SUM(D347:D358)</f>
        <v>1233985.2555600002</v>
      </c>
      <c r="E359" s="64">
        <f t="shared" si="44"/>
        <v>303605565.03000003</v>
      </c>
      <c r="F359" s="73">
        <f t="shared" si="44"/>
        <v>485289089.80000001</v>
      </c>
      <c r="G359" s="73">
        <f>SUM(G347:G358)</f>
        <v>1990323.43398</v>
      </c>
      <c r="H359" s="74">
        <f t="shared" ref="H359" si="45">SUM(H347:H358)</f>
        <v>788894654.83000004</v>
      </c>
      <c r="I359" s="66">
        <f t="shared" si="43"/>
        <v>396.36505372017206</v>
      </c>
    </row>
    <row r="360" spans="2:9" ht="12.75" x14ac:dyDescent="0.2">
      <c r="B360" s="19">
        <v>46023</v>
      </c>
      <c r="C360" s="106">
        <v>78698.582900000009</v>
      </c>
      <c r="D360" s="108">
        <v>27105.61709</v>
      </c>
      <c r="E360" s="109">
        <v>29254998.059999999</v>
      </c>
      <c r="F360" s="103">
        <v>9796673.9399999995</v>
      </c>
      <c r="G360" s="122">
        <f t="shared" si="41"/>
        <v>105804.19999000001</v>
      </c>
      <c r="H360" s="104">
        <f t="shared" si="42"/>
        <v>39051672</v>
      </c>
      <c r="I360" s="105">
        <f t="shared" si="43"/>
        <v>369.09377892078891</v>
      </c>
    </row>
    <row r="361" spans="2:9" ht="12.75" x14ac:dyDescent="0.2">
      <c r="B361" s="19">
        <v>46054</v>
      </c>
      <c r="C361" s="106"/>
      <c r="D361" s="102"/>
      <c r="E361" s="107"/>
      <c r="F361" s="103"/>
      <c r="G361" s="122">
        <f t="shared" si="41"/>
        <v>0</v>
      </c>
      <c r="H361" s="104">
        <f t="shared" si="42"/>
        <v>0</v>
      </c>
      <c r="I361" s="105">
        <f t="shared" si="43"/>
        <v>0</v>
      </c>
    </row>
    <row r="362" spans="2:9" ht="12.75" x14ac:dyDescent="0.2">
      <c r="B362" s="19">
        <v>46082</v>
      </c>
      <c r="C362" s="106"/>
      <c r="D362" s="102"/>
      <c r="E362" s="107"/>
      <c r="F362" s="103"/>
      <c r="G362" s="122">
        <f t="shared" si="41"/>
        <v>0</v>
      </c>
      <c r="H362" s="104">
        <f t="shared" si="42"/>
        <v>0</v>
      </c>
      <c r="I362" s="105">
        <f t="shared" si="43"/>
        <v>0</v>
      </c>
    </row>
    <row r="363" spans="2:9" ht="12.75" x14ac:dyDescent="0.2">
      <c r="B363" s="19">
        <v>46113</v>
      </c>
      <c r="C363" s="106"/>
      <c r="D363" s="102"/>
      <c r="E363" s="107"/>
      <c r="F363" s="103"/>
      <c r="G363" s="122">
        <f t="shared" si="41"/>
        <v>0</v>
      </c>
      <c r="H363" s="104">
        <f t="shared" si="42"/>
        <v>0</v>
      </c>
      <c r="I363" s="105">
        <f t="shared" si="43"/>
        <v>0</v>
      </c>
    </row>
    <row r="364" spans="2:9" ht="12.75" x14ac:dyDescent="0.2">
      <c r="B364" s="19">
        <v>46143</v>
      </c>
      <c r="C364" s="106"/>
      <c r="D364" s="102"/>
      <c r="E364" s="107"/>
      <c r="F364" s="103"/>
      <c r="G364" s="122">
        <f t="shared" si="41"/>
        <v>0</v>
      </c>
      <c r="H364" s="104">
        <f t="shared" si="42"/>
        <v>0</v>
      </c>
      <c r="I364" s="105">
        <f t="shared" si="43"/>
        <v>0</v>
      </c>
    </row>
    <row r="365" spans="2:9" ht="12.75" x14ac:dyDescent="0.2">
      <c r="B365" s="19">
        <v>46174</v>
      </c>
      <c r="C365" s="106"/>
      <c r="D365" s="102"/>
      <c r="E365" s="107"/>
      <c r="F365" s="103"/>
      <c r="G365" s="122">
        <f t="shared" si="41"/>
        <v>0</v>
      </c>
      <c r="H365" s="104">
        <f t="shared" si="42"/>
        <v>0</v>
      </c>
      <c r="I365" s="105">
        <f t="shared" si="43"/>
        <v>0</v>
      </c>
    </row>
    <row r="366" spans="2:9" ht="12.75" x14ac:dyDescent="0.2">
      <c r="B366" s="19">
        <v>46204</v>
      </c>
      <c r="C366" s="106"/>
      <c r="D366" s="102"/>
      <c r="E366" s="107"/>
      <c r="F366" s="103"/>
      <c r="G366" s="122">
        <f t="shared" si="41"/>
        <v>0</v>
      </c>
      <c r="H366" s="104">
        <f t="shared" si="42"/>
        <v>0</v>
      </c>
      <c r="I366" s="105">
        <f t="shared" si="43"/>
        <v>0</v>
      </c>
    </row>
    <row r="367" spans="2:9" ht="12.75" x14ac:dyDescent="0.2">
      <c r="B367" s="19">
        <v>46235</v>
      </c>
      <c r="C367" s="106"/>
      <c r="D367" s="102"/>
      <c r="E367" s="107"/>
      <c r="F367" s="103"/>
      <c r="G367" s="122">
        <f t="shared" si="41"/>
        <v>0</v>
      </c>
      <c r="H367" s="104">
        <f t="shared" si="42"/>
        <v>0</v>
      </c>
      <c r="I367" s="105">
        <f t="shared" si="43"/>
        <v>0</v>
      </c>
    </row>
    <row r="368" spans="2:9" ht="12.75" x14ac:dyDescent="0.2">
      <c r="B368" s="19">
        <v>46266</v>
      </c>
      <c r="C368" s="106"/>
      <c r="D368" s="102"/>
      <c r="E368" s="107"/>
      <c r="F368" s="103"/>
      <c r="G368" s="122">
        <f t="shared" si="41"/>
        <v>0</v>
      </c>
      <c r="H368" s="104">
        <f t="shared" si="42"/>
        <v>0</v>
      </c>
      <c r="I368" s="105">
        <f t="shared" si="43"/>
        <v>0</v>
      </c>
    </row>
    <row r="369" spans="2:9" ht="12.75" x14ac:dyDescent="0.2">
      <c r="B369" s="19">
        <v>46296</v>
      </c>
      <c r="C369" s="106"/>
      <c r="D369" s="102"/>
      <c r="E369" s="107"/>
      <c r="F369" s="103"/>
      <c r="G369" s="122">
        <f t="shared" si="41"/>
        <v>0</v>
      </c>
      <c r="H369" s="104">
        <f t="shared" si="42"/>
        <v>0</v>
      </c>
      <c r="I369" s="105">
        <f t="shared" si="43"/>
        <v>0</v>
      </c>
    </row>
    <row r="370" spans="2:9" ht="12.75" x14ac:dyDescent="0.2">
      <c r="B370" s="19">
        <v>46327</v>
      </c>
      <c r="C370" s="106"/>
      <c r="D370" s="102"/>
      <c r="E370" s="107"/>
      <c r="F370" s="103"/>
      <c r="G370" s="122">
        <f t="shared" si="41"/>
        <v>0</v>
      </c>
      <c r="H370" s="104">
        <f t="shared" si="42"/>
        <v>0</v>
      </c>
      <c r="I370" s="105">
        <f t="shared" si="43"/>
        <v>0</v>
      </c>
    </row>
    <row r="371" spans="2:9" ht="13.5" thickBot="1" x14ac:dyDescent="0.25">
      <c r="B371" s="19">
        <v>46357</v>
      </c>
      <c r="C371" s="106"/>
      <c r="D371" s="102"/>
      <c r="E371" s="107"/>
      <c r="F371" s="103"/>
      <c r="G371" s="122">
        <f t="shared" si="41"/>
        <v>0</v>
      </c>
      <c r="H371" s="104">
        <f t="shared" si="42"/>
        <v>0</v>
      </c>
      <c r="I371" s="105">
        <f t="shared" si="43"/>
        <v>0</v>
      </c>
    </row>
    <row r="372" spans="2:9" ht="13.5" thickBot="1" x14ac:dyDescent="0.25">
      <c r="B372" s="56" t="s">
        <v>168</v>
      </c>
      <c r="C372" s="68">
        <f>SUM(C360:C371)</f>
        <v>78698.582900000009</v>
      </c>
      <c r="D372" s="72">
        <f t="shared" ref="D372:F372" si="46">SUM(D360:D371)</f>
        <v>27105.61709</v>
      </c>
      <c r="E372" s="64">
        <f t="shared" si="46"/>
        <v>29254998.059999999</v>
      </c>
      <c r="F372" s="73">
        <f t="shared" si="46"/>
        <v>9796673.9399999995</v>
      </c>
      <c r="G372" s="73">
        <f>SUM(G360:G371)</f>
        <v>105804.19999000001</v>
      </c>
      <c r="H372" s="74">
        <f t="shared" ref="H372" si="47">SUM(H360:H371)</f>
        <v>39051672</v>
      </c>
      <c r="I372" s="66">
        <f t="shared" ref="I372" si="48">+IFERROR(H372/G372,0)</f>
        <v>369.09377892078891</v>
      </c>
    </row>
    <row r="373" spans="2:9" ht="13.5" thickBot="1" x14ac:dyDescent="0.25">
      <c r="B373" s="19"/>
      <c r="C373" s="106"/>
      <c r="D373" s="108"/>
      <c r="E373" s="109"/>
      <c r="F373" s="103"/>
      <c r="G373" s="122"/>
      <c r="H373" s="104"/>
      <c r="I373" s="105"/>
    </row>
    <row r="374" spans="2:9" ht="13.5" thickBot="1" x14ac:dyDescent="0.25">
      <c r="B374" s="56"/>
      <c r="C374" s="68"/>
      <c r="D374" s="72"/>
      <c r="E374" s="64"/>
      <c r="F374" s="73"/>
      <c r="G374" s="73"/>
      <c r="H374" s="74"/>
      <c r="I374" s="66"/>
    </row>
    <row r="375" spans="2:9" ht="12.75" x14ac:dyDescent="0.2">
      <c r="B375" s="176" t="s">
        <v>65</v>
      </c>
    </row>
  </sheetData>
  <mergeCells count="23">
    <mergeCell ref="J230:L230"/>
    <mergeCell ref="J217:L217"/>
    <mergeCell ref="J126:L126"/>
    <mergeCell ref="J113:L113"/>
    <mergeCell ref="J35:L35"/>
    <mergeCell ref="J204:L204"/>
    <mergeCell ref="J178:L178"/>
    <mergeCell ref="J165:L165"/>
    <mergeCell ref="J191:L191"/>
    <mergeCell ref="J152:L152"/>
    <mergeCell ref="J87:L87"/>
    <mergeCell ref="B2:I2"/>
    <mergeCell ref="J9:L9"/>
    <mergeCell ref="J139:L139"/>
    <mergeCell ref="J74:L74"/>
    <mergeCell ref="C6:D6"/>
    <mergeCell ref="J22:L22"/>
    <mergeCell ref="J48:L48"/>
    <mergeCell ref="C7:D7"/>
    <mergeCell ref="J61:L61"/>
    <mergeCell ref="J100:L100"/>
    <mergeCell ref="E6:F6"/>
    <mergeCell ref="E7:F7"/>
  </mergeCells>
  <phoneticPr fontId="0" type="noConversion"/>
  <printOptions horizontalCentered="1" verticalCentered="1"/>
  <pageMargins left="0.75" right="0.75" top="1" bottom="1" header="0" footer="0"/>
  <pageSetup scale="97" orientation="landscape" r:id="rId1"/>
  <headerFooter alignWithMargins="0">
    <oddFooter>&amp;L&amp;"Tahoma,Negrita"&amp;16AHC - CNE&amp;CYSM&amp;R&amp;D &amp;T 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6396" r:id="rId4">
          <objectPr defaultSize="0" r:id="rId5">
            <anchor moveWithCells="1">
              <from>
                <xdr:col>10</xdr:col>
                <xdr:colOff>0</xdr:colOff>
                <xdr:row>139</xdr:row>
                <xdr:rowOff>0</xdr:rowOff>
              </from>
              <to>
                <xdr:col>11</xdr:col>
                <xdr:colOff>9525</xdr:colOff>
                <xdr:row>143</xdr:row>
                <xdr:rowOff>38100</xdr:rowOff>
              </to>
            </anchor>
          </objectPr>
        </oleObject>
      </mc:Choice>
      <mc:Fallback>
        <oleObject progId="Acrobat Document" dvAspect="DVASPECT_ICON" shapeId="16396" r:id="rId4"/>
      </mc:Fallback>
    </mc:AlternateContent>
    <mc:AlternateContent xmlns:mc="http://schemas.openxmlformats.org/markup-compatibility/2006">
      <mc:Choice Requires="x14">
        <oleObject progId="Acrobat Document" dvAspect="DVASPECT_ICON" shapeId="16398" r:id="rId6">
          <objectPr defaultSize="0" r:id="rId7">
            <anchor moveWithCells="1">
              <from>
                <xdr:col>10</xdr:col>
                <xdr:colOff>0</xdr:colOff>
                <xdr:row>152</xdr:row>
                <xdr:rowOff>0</xdr:rowOff>
              </from>
              <to>
                <xdr:col>11</xdr:col>
                <xdr:colOff>9525</xdr:colOff>
                <xdr:row>156</xdr:row>
                <xdr:rowOff>38100</xdr:rowOff>
              </to>
            </anchor>
          </objectPr>
        </oleObject>
      </mc:Choice>
      <mc:Fallback>
        <oleObject progId="Acrobat Document" dvAspect="DVASPECT_ICON" shapeId="16398" r:id="rId6"/>
      </mc:Fallback>
    </mc:AlternateContent>
    <mc:AlternateContent xmlns:mc="http://schemas.openxmlformats.org/markup-compatibility/2006">
      <mc:Choice Requires="x14">
        <oleObject progId="Acrobat Document" dvAspect="DVASPECT_ICON" shapeId="16400" r:id="rId8">
          <objectPr defaultSize="0" r:id="rId9">
            <anchor moveWithCells="1">
              <from>
                <xdr:col>10</xdr:col>
                <xdr:colOff>0</xdr:colOff>
                <xdr:row>165</xdr:row>
                <xdr:rowOff>0</xdr:rowOff>
              </from>
              <to>
                <xdr:col>11</xdr:col>
                <xdr:colOff>9525</xdr:colOff>
                <xdr:row>169</xdr:row>
                <xdr:rowOff>38100</xdr:rowOff>
              </to>
            </anchor>
          </objectPr>
        </oleObject>
      </mc:Choice>
      <mc:Fallback>
        <oleObject progId="Acrobat Document" dvAspect="DVASPECT_ICON" shapeId="16400" r:id="rId8"/>
      </mc:Fallback>
    </mc:AlternateContent>
    <mc:AlternateContent xmlns:mc="http://schemas.openxmlformats.org/markup-compatibility/2006">
      <mc:Choice Requires="x14">
        <oleObject progId="Acrobat Document" dvAspect="DVASPECT_ICON" shapeId="16402" r:id="rId10">
          <objectPr defaultSize="0" r:id="rId11">
            <anchor moveWithCells="1">
              <from>
                <xdr:col>10</xdr:col>
                <xdr:colOff>0</xdr:colOff>
                <xdr:row>179</xdr:row>
                <xdr:rowOff>0</xdr:rowOff>
              </from>
              <to>
                <xdr:col>11</xdr:col>
                <xdr:colOff>9525</xdr:colOff>
                <xdr:row>183</xdr:row>
                <xdr:rowOff>38100</xdr:rowOff>
              </to>
            </anchor>
          </objectPr>
        </oleObject>
      </mc:Choice>
      <mc:Fallback>
        <oleObject progId="Acrobat Document" dvAspect="DVASPECT_ICON" shapeId="16402" r:id="rId10"/>
      </mc:Fallback>
    </mc:AlternateContent>
    <mc:AlternateContent xmlns:mc="http://schemas.openxmlformats.org/markup-compatibility/2006">
      <mc:Choice Requires="x14">
        <oleObject progId="Acrobat Document" dvAspect="DVASPECT_ICON" shapeId="16407" r:id="rId12">
          <objectPr defaultSize="0" r:id="rId13">
            <anchor moveWithCells="1">
              <from>
                <xdr:col>10</xdr:col>
                <xdr:colOff>0</xdr:colOff>
                <xdr:row>192</xdr:row>
                <xdr:rowOff>0</xdr:rowOff>
              </from>
              <to>
                <xdr:col>11</xdr:col>
                <xdr:colOff>9525</xdr:colOff>
                <xdr:row>196</xdr:row>
                <xdr:rowOff>38100</xdr:rowOff>
              </to>
            </anchor>
          </objectPr>
        </oleObject>
      </mc:Choice>
      <mc:Fallback>
        <oleObject progId="Acrobat Document" dvAspect="DVASPECT_ICON" shapeId="16407" r:id="rId12"/>
      </mc:Fallback>
    </mc:AlternateContent>
    <mc:AlternateContent xmlns:mc="http://schemas.openxmlformats.org/markup-compatibility/2006">
      <mc:Choice Requires="x14">
        <oleObject progId="Acrobat Document" dvAspect="DVASPECT_ICON" shapeId="16412" r:id="rId14">
          <objectPr defaultSize="0" r:id="rId15">
            <anchor moveWithCells="1">
              <from>
                <xdr:col>9</xdr:col>
                <xdr:colOff>885825</xdr:colOff>
                <xdr:row>205</xdr:row>
                <xdr:rowOff>9525</xdr:rowOff>
              </from>
              <to>
                <xdr:col>10</xdr:col>
                <xdr:colOff>895350</xdr:colOff>
                <xdr:row>209</xdr:row>
                <xdr:rowOff>47625</xdr:rowOff>
              </to>
            </anchor>
          </objectPr>
        </oleObject>
      </mc:Choice>
      <mc:Fallback>
        <oleObject progId="Acrobat Document" dvAspect="DVASPECT_ICON" shapeId="16412" r:id="rId14"/>
      </mc:Fallback>
    </mc:AlternateContent>
    <mc:AlternateContent xmlns:mc="http://schemas.openxmlformats.org/markup-compatibility/2006">
      <mc:Choice Requires="x14">
        <oleObject progId="Acrobat Document" dvAspect="DVASPECT_ICON" shapeId="16413" r:id="rId16">
          <objectPr defaultSize="0" r:id="rId17">
            <anchor moveWithCells="1">
              <from>
                <xdr:col>10</xdr:col>
                <xdr:colOff>38100</xdr:colOff>
                <xdr:row>218</xdr:row>
                <xdr:rowOff>19050</xdr:rowOff>
              </from>
              <to>
                <xdr:col>11</xdr:col>
                <xdr:colOff>47625</xdr:colOff>
                <xdr:row>222</xdr:row>
                <xdr:rowOff>57150</xdr:rowOff>
              </to>
            </anchor>
          </objectPr>
        </oleObject>
      </mc:Choice>
      <mc:Fallback>
        <oleObject progId="Acrobat Document" dvAspect="DVASPECT_ICON" shapeId="16413" r:id="rId1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T376"/>
  <sheetViews>
    <sheetView topLeftCell="A2" zoomScale="85" zoomScaleNormal="85" workbookViewId="0">
      <pane ySplit="5" topLeftCell="A344" activePane="bottomLeft" state="frozen"/>
      <selection activeCell="C139" sqref="C139"/>
      <selection pane="bottomLeft" activeCell="N358" sqref="N358"/>
    </sheetView>
  </sheetViews>
  <sheetFormatPr baseColWidth="10" defaultColWidth="11.42578125" defaultRowHeight="12.75" x14ac:dyDescent="0.2"/>
  <cols>
    <col min="1" max="1" width="11.42578125" style="11"/>
    <col min="2" max="2" width="16.28515625" style="11" customWidth="1"/>
    <col min="3" max="3" width="19" style="11" customWidth="1"/>
    <col min="4" max="4" width="21.140625" style="11" customWidth="1"/>
    <col min="5" max="5" width="35.5703125" style="11" customWidth="1"/>
    <col min="6" max="6" width="17.7109375" style="11" customWidth="1"/>
    <col min="7" max="9" width="18.7109375" style="11" customWidth="1"/>
    <col min="10" max="10" width="23.140625" style="11" customWidth="1"/>
    <col min="11" max="11" width="16.85546875" style="11" customWidth="1"/>
    <col min="12" max="12" width="31.42578125" style="11" customWidth="1"/>
    <col min="13" max="13" width="14.42578125" style="11" customWidth="1"/>
    <col min="14" max="15" width="16.140625" style="11" customWidth="1"/>
    <col min="16" max="16384" width="11.42578125" style="11"/>
  </cols>
  <sheetData>
    <row r="2" spans="2:15" ht="15.75" x14ac:dyDescent="0.25">
      <c r="B2" s="206" t="s">
        <v>80</v>
      </c>
      <c r="C2" s="206"/>
      <c r="D2" s="206"/>
      <c r="E2" s="206"/>
      <c r="F2" s="206"/>
      <c r="G2" s="206"/>
      <c r="H2" s="129"/>
      <c r="I2" s="129"/>
      <c r="J2" s="129"/>
    </row>
    <row r="3" spans="2:15" x14ac:dyDescent="0.2">
      <c r="B3" s="10" t="s">
        <v>81</v>
      </c>
    </row>
    <row r="4" spans="2:15" ht="21" customHeight="1" thickBot="1" x14ac:dyDescent="0.25">
      <c r="B4" s="217" t="s">
        <v>82</v>
      </c>
      <c r="C4" s="217"/>
      <c r="D4" s="217"/>
      <c r="E4" s="217"/>
      <c r="F4" s="217"/>
    </row>
    <row r="5" spans="2:15" x14ac:dyDescent="0.2">
      <c r="B5" s="1"/>
      <c r="C5" s="17" t="s">
        <v>83</v>
      </c>
      <c r="D5" s="17" t="s">
        <v>84</v>
      </c>
      <c r="E5" s="20" t="s">
        <v>9</v>
      </c>
      <c r="F5" s="207" t="s">
        <v>85</v>
      </c>
      <c r="G5" s="208"/>
      <c r="H5" s="207" t="s">
        <v>86</v>
      </c>
      <c r="I5" s="209"/>
      <c r="J5" s="31" t="s">
        <v>87</v>
      </c>
      <c r="K5" s="31" t="s">
        <v>88</v>
      </c>
      <c r="L5" s="31" t="s">
        <v>9</v>
      </c>
    </row>
    <row r="6" spans="2:15" ht="13.5" thickBot="1" x14ac:dyDescent="0.25">
      <c r="B6" s="2"/>
      <c r="C6" s="3" t="s">
        <v>89</v>
      </c>
      <c r="D6" s="3" t="s">
        <v>90</v>
      </c>
      <c r="E6" s="21" t="s">
        <v>91</v>
      </c>
      <c r="F6" s="3" t="s">
        <v>92</v>
      </c>
      <c r="G6" s="3" t="s">
        <v>93</v>
      </c>
      <c r="H6" s="88" t="s">
        <v>92</v>
      </c>
      <c r="I6" s="137" t="s">
        <v>93</v>
      </c>
      <c r="J6" s="138" t="s">
        <v>94</v>
      </c>
      <c r="K6" s="138" t="s">
        <v>90</v>
      </c>
      <c r="L6" s="138" t="s">
        <v>95</v>
      </c>
    </row>
    <row r="7" spans="2:15" x14ac:dyDescent="0.2">
      <c r="B7" s="19">
        <v>36161</v>
      </c>
      <c r="C7" s="61">
        <v>73469.95</v>
      </c>
      <c r="D7" s="61">
        <v>6040121.2899999991</v>
      </c>
      <c r="E7" s="62">
        <v>82.212132851594419</v>
      </c>
      <c r="F7" s="61">
        <v>533985.64</v>
      </c>
      <c r="G7" s="61">
        <v>123713.81</v>
      </c>
      <c r="H7" s="140"/>
      <c r="I7" s="140"/>
      <c r="J7" s="140"/>
      <c r="K7" s="61">
        <v>18907953</v>
      </c>
      <c r="L7" s="63">
        <v>28.748622186015211</v>
      </c>
      <c r="M7" s="203" t="s">
        <v>20</v>
      </c>
      <c r="N7" s="200"/>
      <c r="O7" s="201"/>
    </row>
    <row r="8" spans="2:15" x14ac:dyDescent="0.2">
      <c r="B8" s="19">
        <v>36193</v>
      </c>
      <c r="C8" s="61">
        <v>0</v>
      </c>
      <c r="D8" s="61">
        <v>0</v>
      </c>
      <c r="E8" s="62" t="s">
        <v>36</v>
      </c>
      <c r="F8" s="61">
        <v>241545.7</v>
      </c>
      <c r="G8" s="61">
        <v>131046.36</v>
      </c>
      <c r="H8" s="92"/>
      <c r="I8" s="92"/>
      <c r="J8" s="92"/>
      <c r="K8" s="61">
        <v>10668074.93</v>
      </c>
      <c r="L8" s="63">
        <v>28.632051176828622</v>
      </c>
      <c r="M8" s="38"/>
      <c r="N8" s="39"/>
      <c r="O8" s="40"/>
    </row>
    <row r="9" spans="2:15" x14ac:dyDescent="0.2">
      <c r="B9" s="19">
        <v>36225</v>
      </c>
      <c r="C9" s="61">
        <v>114309</v>
      </c>
      <c r="D9" s="61">
        <v>5988938.0500000007</v>
      </c>
      <c r="E9" s="62">
        <v>52.392532958909626</v>
      </c>
      <c r="F9" s="61">
        <v>329673.90000000002</v>
      </c>
      <c r="G9" s="61">
        <v>84710.22</v>
      </c>
      <c r="H9" s="92"/>
      <c r="I9" s="92"/>
      <c r="J9" s="92"/>
      <c r="K9" s="61">
        <v>12386906</v>
      </c>
      <c r="L9" s="63">
        <v>29.892327920288064</v>
      </c>
      <c r="M9" s="38"/>
      <c r="N9" s="39"/>
      <c r="O9" s="40"/>
    </row>
    <row r="10" spans="2:15" x14ac:dyDescent="0.2">
      <c r="B10" s="19">
        <v>36257</v>
      </c>
      <c r="C10" s="61">
        <v>0</v>
      </c>
      <c r="D10" s="61">
        <v>0</v>
      </c>
      <c r="E10" s="62" t="s">
        <v>36</v>
      </c>
      <c r="F10" s="61">
        <v>233515.78</v>
      </c>
      <c r="G10" s="61">
        <v>23717.599999999999</v>
      </c>
      <c r="H10" s="92"/>
      <c r="I10" s="92"/>
      <c r="J10" s="92"/>
      <c r="K10" s="61">
        <v>7820215.9600000009</v>
      </c>
      <c r="L10" s="63">
        <v>30.401248702637272</v>
      </c>
      <c r="M10" s="38"/>
      <c r="N10" s="39"/>
      <c r="O10" s="40"/>
    </row>
    <row r="11" spans="2:15" x14ac:dyDescent="0.2">
      <c r="B11" s="19">
        <v>36289</v>
      </c>
      <c r="C11" s="61">
        <v>114454</v>
      </c>
      <c r="D11" s="61">
        <v>5680883.3999999994</v>
      </c>
      <c r="E11" s="62">
        <v>49.634642738567457</v>
      </c>
      <c r="F11" s="61">
        <v>482096.91</v>
      </c>
      <c r="G11" s="61">
        <v>151220.48000000001</v>
      </c>
      <c r="H11" s="92"/>
      <c r="I11" s="92"/>
      <c r="J11" s="92"/>
      <c r="K11" s="61">
        <v>17667537</v>
      </c>
      <c r="L11" s="63">
        <v>27.896813318200532</v>
      </c>
      <c r="M11" s="38"/>
      <c r="N11" s="39"/>
      <c r="O11" s="40"/>
    </row>
    <row r="12" spans="2:15" x14ac:dyDescent="0.2">
      <c r="B12" s="19">
        <v>36321</v>
      </c>
      <c r="C12" s="61">
        <v>77000</v>
      </c>
      <c r="D12" s="61">
        <v>2745442.94</v>
      </c>
      <c r="E12" s="62">
        <v>35.655103116883119</v>
      </c>
      <c r="F12" s="61">
        <v>494632.59</v>
      </c>
      <c r="G12" s="61">
        <v>82806.080000000002</v>
      </c>
      <c r="H12" s="92"/>
      <c r="I12" s="92"/>
      <c r="J12" s="92"/>
      <c r="K12" s="61">
        <v>17868392</v>
      </c>
      <c r="L12" s="63">
        <v>30.944224778018416</v>
      </c>
      <c r="M12" s="38"/>
      <c r="N12" s="39"/>
      <c r="O12" s="40"/>
    </row>
    <row r="13" spans="2:15" ht="13.5" thickBot="1" x14ac:dyDescent="0.25">
      <c r="B13" s="19">
        <v>36353</v>
      </c>
      <c r="C13" s="61">
        <v>36111</v>
      </c>
      <c r="D13" s="61">
        <v>1650735.27</v>
      </c>
      <c r="E13" s="62">
        <v>45.712809670183603</v>
      </c>
      <c r="F13" s="61">
        <v>236539.66</v>
      </c>
      <c r="G13" s="61">
        <v>80376.67</v>
      </c>
      <c r="H13" s="92"/>
      <c r="I13" s="92"/>
      <c r="J13" s="92"/>
      <c r="K13" s="61">
        <v>9090666</v>
      </c>
      <c r="L13" s="63">
        <v>28.684750956190864</v>
      </c>
      <c r="M13" s="41"/>
      <c r="N13" s="42"/>
      <c r="O13" s="43"/>
    </row>
    <row r="14" spans="2:15" x14ac:dyDescent="0.2">
      <c r="B14" s="19">
        <v>36385</v>
      </c>
      <c r="C14" s="61">
        <v>75198</v>
      </c>
      <c r="D14" s="61">
        <v>3183450.16</v>
      </c>
      <c r="E14" s="62">
        <v>42.334239740418631</v>
      </c>
      <c r="F14" s="61">
        <v>339760.58</v>
      </c>
      <c r="G14" s="61">
        <v>3738.12</v>
      </c>
      <c r="H14" s="92"/>
      <c r="I14" s="92"/>
      <c r="J14" s="92"/>
      <c r="K14" s="61">
        <v>10617005</v>
      </c>
      <c r="L14" s="63">
        <v>30.908428474401795</v>
      </c>
      <c r="N14" s="13"/>
    </row>
    <row r="15" spans="2:15" x14ac:dyDescent="0.2">
      <c r="B15" s="19">
        <v>36417</v>
      </c>
      <c r="C15" s="61">
        <v>76279</v>
      </c>
      <c r="D15" s="61">
        <v>3395626.36</v>
      </c>
      <c r="E15" s="62">
        <v>44.515874093787282</v>
      </c>
      <c r="F15" s="61">
        <v>250150.01</v>
      </c>
      <c r="G15" s="61">
        <v>75453.600000000006</v>
      </c>
      <c r="H15" s="92"/>
      <c r="I15" s="92"/>
      <c r="J15" s="92"/>
      <c r="K15" s="61">
        <v>9587865</v>
      </c>
      <c r="L15" s="63">
        <v>29.446433348819443</v>
      </c>
      <c r="N15" s="13"/>
    </row>
    <row r="16" spans="2:15" x14ac:dyDescent="0.2">
      <c r="B16" s="19">
        <v>36449</v>
      </c>
      <c r="C16" s="61">
        <v>37971</v>
      </c>
      <c r="D16" s="61">
        <v>1564999.23</v>
      </c>
      <c r="E16" s="62">
        <v>41.215644307497826</v>
      </c>
      <c r="F16" s="61">
        <v>296593.32</v>
      </c>
      <c r="G16" s="61">
        <v>43363.71</v>
      </c>
      <c r="H16" s="92"/>
      <c r="I16" s="92"/>
      <c r="J16" s="92"/>
      <c r="K16" s="61">
        <v>10038448</v>
      </c>
      <c r="L16" s="63">
        <v>29.528578950110251</v>
      </c>
      <c r="N16" s="13"/>
    </row>
    <row r="17" spans="2:20" x14ac:dyDescent="0.2">
      <c r="B17" s="19">
        <v>36481</v>
      </c>
      <c r="C17" s="61">
        <v>75633</v>
      </c>
      <c r="D17" s="61">
        <v>3433609.12</v>
      </c>
      <c r="E17" s="62">
        <v>45.39829333756429</v>
      </c>
      <c r="F17" s="61">
        <v>113435.3</v>
      </c>
      <c r="G17" s="61">
        <v>78645</v>
      </c>
      <c r="H17" s="92"/>
      <c r="I17" s="92"/>
      <c r="J17" s="92"/>
      <c r="K17" s="61">
        <v>5057015</v>
      </c>
      <c r="L17" s="63">
        <v>26.327608817770486</v>
      </c>
      <c r="N17" s="13"/>
    </row>
    <row r="18" spans="2:20" ht="13.5" thickBot="1" x14ac:dyDescent="0.25">
      <c r="B18" s="19">
        <v>36513</v>
      </c>
      <c r="C18" s="61">
        <v>115007.6</v>
      </c>
      <c r="D18" s="61">
        <v>4879902.7699999996</v>
      </c>
      <c r="E18" s="62">
        <v>42.431132985993962</v>
      </c>
      <c r="F18" s="61">
        <v>92237.99</v>
      </c>
      <c r="G18" s="61">
        <v>2202.63</v>
      </c>
      <c r="H18" s="142"/>
      <c r="I18" s="142"/>
      <c r="J18" s="142"/>
      <c r="K18" s="61">
        <v>2600602</v>
      </c>
      <c r="L18" s="63">
        <v>27.536900964860244</v>
      </c>
      <c r="N18" s="13"/>
    </row>
    <row r="19" spans="2:20" ht="13.5" thickBot="1" x14ac:dyDescent="0.25">
      <c r="B19" s="18" t="s">
        <v>21</v>
      </c>
      <c r="C19" s="64">
        <v>795432.55</v>
      </c>
      <c r="D19" s="64">
        <v>38563708.590000004</v>
      </c>
      <c r="E19" s="65">
        <v>48.48143137969398</v>
      </c>
      <c r="F19" s="64">
        <v>3644167.38</v>
      </c>
      <c r="G19" s="64">
        <v>880994.28</v>
      </c>
      <c r="H19" s="144"/>
      <c r="I19" s="144"/>
      <c r="J19" s="144"/>
      <c r="K19" s="64">
        <v>132310679.89</v>
      </c>
      <c r="L19" s="66">
        <v>29.238884670034086</v>
      </c>
      <c r="N19" s="13"/>
      <c r="P19" s="13">
        <f>+F19+G19</f>
        <v>4525161.66</v>
      </c>
      <c r="Q19" s="13">
        <f>+F19+G19+C19</f>
        <v>5320594.21</v>
      </c>
      <c r="R19" s="11">
        <v>5663</v>
      </c>
      <c r="S19" s="11">
        <f>+R19*1000/Q19</f>
        <v>1.0643548025813456</v>
      </c>
      <c r="T19" s="11">
        <f>+R19*1000/P19</f>
        <v>1.2514470035530179</v>
      </c>
    </row>
    <row r="20" spans="2:20" x14ac:dyDescent="0.2">
      <c r="B20" s="19">
        <v>36526</v>
      </c>
      <c r="C20" s="61">
        <v>154234</v>
      </c>
      <c r="D20" s="61">
        <v>7114245</v>
      </c>
      <c r="E20" s="62">
        <v>46.126308077337036</v>
      </c>
      <c r="F20" s="61">
        <v>499662.09051513672</v>
      </c>
      <c r="G20" s="61">
        <v>44035</v>
      </c>
      <c r="H20" s="140"/>
      <c r="I20" s="140"/>
      <c r="J20" s="140"/>
      <c r="K20" s="61">
        <v>17379135.71875</v>
      </c>
      <c r="L20" s="63">
        <v>31.964739230595825</v>
      </c>
      <c r="M20" s="203" t="s">
        <v>96</v>
      </c>
      <c r="N20" s="200"/>
      <c r="O20" s="201"/>
    </row>
    <row r="21" spans="2:20" x14ac:dyDescent="0.2">
      <c r="B21" s="19">
        <v>36557</v>
      </c>
      <c r="C21" s="61">
        <v>73292</v>
      </c>
      <c r="D21" s="61">
        <v>3048717</v>
      </c>
      <c r="E21" s="62">
        <v>41.596859138787316</v>
      </c>
      <c r="F21" s="61">
        <v>231160.923828125</v>
      </c>
      <c r="G21" s="61">
        <v>43000</v>
      </c>
      <c r="H21" s="92"/>
      <c r="I21" s="92"/>
      <c r="J21" s="92"/>
      <c r="K21" s="61">
        <v>8317110.78125</v>
      </c>
      <c r="L21" s="63">
        <v>30.336601821724614</v>
      </c>
      <c r="M21" s="38"/>
      <c r="N21" s="44"/>
      <c r="O21" s="40"/>
    </row>
    <row r="22" spans="2:20" x14ac:dyDescent="0.2">
      <c r="B22" s="19">
        <v>36586</v>
      </c>
      <c r="C22" s="61">
        <v>152289</v>
      </c>
      <c r="D22" s="61">
        <v>6799389</v>
      </c>
      <c r="E22" s="62">
        <v>44.647932549297714</v>
      </c>
      <c r="F22" s="61">
        <v>599869.63305664063</v>
      </c>
      <c r="G22" s="61">
        <v>2121</v>
      </c>
      <c r="H22" s="92"/>
      <c r="I22" s="92"/>
      <c r="J22" s="92"/>
      <c r="K22" s="61">
        <v>18519213.70703125</v>
      </c>
      <c r="L22" s="63">
        <v>30.763292134628276</v>
      </c>
      <c r="M22" s="38"/>
      <c r="N22" s="44"/>
      <c r="O22" s="40"/>
    </row>
    <row r="23" spans="2:20" x14ac:dyDescent="0.2">
      <c r="B23" s="19">
        <v>36617</v>
      </c>
      <c r="C23" s="61">
        <v>35677</v>
      </c>
      <c r="D23" s="61">
        <v>1537853</v>
      </c>
      <c r="E23" s="62">
        <v>43.10488550046248</v>
      </c>
      <c r="F23" s="61">
        <v>720940.287109375</v>
      </c>
      <c r="G23" s="61">
        <v>40000</v>
      </c>
      <c r="H23" s="92"/>
      <c r="I23" s="92"/>
      <c r="J23" s="92"/>
      <c r="K23" s="61">
        <v>25591851.94921875</v>
      </c>
      <c r="L23" s="63">
        <v>33.631879377074256</v>
      </c>
      <c r="M23" s="38"/>
      <c r="N23" s="44"/>
      <c r="O23" s="40"/>
    </row>
    <row r="24" spans="2:20" x14ac:dyDescent="0.2">
      <c r="B24" s="19">
        <v>36647</v>
      </c>
      <c r="C24" s="61">
        <v>76754</v>
      </c>
      <c r="D24" s="61">
        <v>3334032</v>
      </c>
      <c r="E24" s="62">
        <v>43.43789248768794</v>
      </c>
      <c r="F24" s="61">
        <v>568988.71450805664</v>
      </c>
      <c r="G24" s="61">
        <v>0</v>
      </c>
      <c r="H24" s="92"/>
      <c r="I24" s="92"/>
      <c r="J24" s="92"/>
      <c r="K24" s="61">
        <v>18073134.55859375</v>
      </c>
      <c r="L24" s="63">
        <v>31.763608130997195</v>
      </c>
      <c r="M24" s="38"/>
      <c r="N24" s="44"/>
      <c r="O24" s="40"/>
    </row>
    <row r="25" spans="2:20" x14ac:dyDescent="0.2">
      <c r="B25" s="19">
        <v>36678</v>
      </c>
      <c r="C25" s="61">
        <v>112828</v>
      </c>
      <c r="D25" s="61">
        <v>4632175</v>
      </c>
      <c r="E25" s="62">
        <v>41.055190201013936</v>
      </c>
      <c r="F25" s="61">
        <v>470666.96044921875</v>
      </c>
      <c r="G25" s="61">
        <v>0</v>
      </c>
      <c r="H25" s="92"/>
      <c r="I25" s="92"/>
      <c r="J25" s="92"/>
      <c r="K25" s="61">
        <v>15232998.05078125</v>
      </c>
      <c r="L25" s="63">
        <v>32.364706535258854</v>
      </c>
      <c r="M25" s="45"/>
      <c r="N25" s="46"/>
      <c r="O25" s="47"/>
    </row>
    <row r="26" spans="2:20" ht="13.5" thickBot="1" x14ac:dyDescent="0.25">
      <c r="B26" s="19">
        <v>36708</v>
      </c>
      <c r="C26" s="61">
        <v>74899</v>
      </c>
      <c r="D26" s="61">
        <v>3457159</v>
      </c>
      <c r="E26" s="62">
        <v>46.157612251164899</v>
      </c>
      <c r="F26" s="61">
        <v>211070.69146728516</v>
      </c>
      <c r="G26" s="61">
        <v>80960</v>
      </c>
      <c r="H26" s="92"/>
      <c r="I26" s="92"/>
      <c r="J26" s="92"/>
      <c r="K26" s="61">
        <v>9096679.65625</v>
      </c>
      <c r="L26" s="63">
        <v>31.149738442026251</v>
      </c>
      <c r="M26" s="41"/>
      <c r="N26" s="48"/>
      <c r="O26" s="43"/>
    </row>
    <row r="27" spans="2:20" x14ac:dyDescent="0.2">
      <c r="B27" s="19">
        <v>36739</v>
      </c>
      <c r="C27" s="61">
        <v>37634</v>
      </c>
      <c r="D27" s="61">
        <v>1713921</v>
      </c>
      <c r="E27" s="62">
        <v>45.541823882659294</v>
      </c>
      <c r="F27" s="61">
        <v>183587.08972167969</v>
      </c>
      <c r="G27" s="61">
        <v>1206</v>
      </c>
      <c r="H27" s="92"/>
      <c r="I27" s="92"/>
      <c r="J27" s="92"/>
      <c r="K27" s="61">
        <v>5565046.7734375</v>
      </c>
      <c r="L27" s="63">
        <v>30.115015565891131</v>
      </c>
    </row>
    <row r="28" spans="2:20" x14ac:dyDescent="0.2">
      <c r="B28" s="19">
        <v>36770</v>
      </c>
      <c r="C28" s="61">
        <v>80150</v>
      </c>
      <c r="D28" s="61">
        <v>3875918</v>
      </c>
      <c r="E28" s="62">
        <v>48.358303181534623</v>
      </c>
      <c r="F28" s="61">
        <v>256936.59765625</v>
      </c>
      <c r="G28" s="61">
        <v>43931</v>
      </c>
      <c r="H28" s="92"/>
      <c r="I28" s="92"/>
      <c r="J28" s="92"/>
      <c r="K28" s="61">
        <v>9226240.61328125</v>
      </c>
      <c r="L28" s="63">
        <v>30.665451132502806</v>
      </c>
    </row>
    <row r="29" spans="2:20" x14ac:dyDescent="0.2">
      <c r="B29" s="19">
        <v>36800</v>
      </c>
      <c r="C29" s="61">
        <v>38500</v>
      </c>
      <c r="D29" s="61">
        <v>1827384</v>
      </c>
      <c r="E29" s="62">
        <v>47.464519480519478</v>
      </c>
      <c r="F29" s="61">
        <v>102035.75860595703</v>
      </c>
      <c r="G29" s="61">
        <v>0</v>
      </c>
      <c r="H29" s="92"/>
      <c r="I29" s="92"/>
      <c r="J29" s="92"/>
      <c r="K29" s="61">
        <v>4003461.76953125</v>
      </c>
      <c r="L29" s="63">
        <v>39.235870093266705</v>
      </c>
    </row>
    <row r="30" spans="2:20" x14ac:dyDescent="0.2">
      <c r="B30" s="19">
        <v>36831</v>
      </c>
      <c r="C30" s="61">
        <v>119617.5</v>
      </c>
      <c r="D30" s="61">
        <v>5610726</v>
      </c>
      <c r="E30" s="62">
        <v>46.9055614772086</v>
      </c>
      <c r="F30" s="61">
        <v>218964.787109375</v>
      </c>
      <c r="G30" s="61">
        <v>42000</v>
      </c>
      <c r="H30" s="92"/>
      <c r="I30" s="92"/>
      <c r="J30" s="92"/>
      <c r="K30" s="61">
        <v>9092011.1953125</v>
      </c>
      <c r="L30" s="63">
        <v>34.839992383730589</v>
      </c>
    </row>
    <row r="31" spans="2:20" ht="13.5" thickBot="1" x14ac:dyDescent="0.25">
      <c r="B31" s="19">
        <v>36861</v>
      </c>
      <c r="C31" s="61">
        <v>41441</v>
      </c>
      <c r="D31" s="61">
        <v>1878853</v>
      </c>
      <c r="E31" s="62">
        <v>45.3380227311117</v>
      </c>
      <c r="F31" s="61">
        <v>81201.700927734375</v>
      </c>
      <c r="G31" s="61">
        <v>1265</v>
      </c>
      <c r="H31" s="142"/>
      <c r="I31" s="142"/>
      <c r="J31" s="142"/>
      <c r="K31" s="61">
        <v>2607165.125</v>
      </c>
      <c r="L31" s="63">
        <v>31.614762027217029</v>
      </c>
    </row>
    <row r="32" spans="2:20" ht="13.5" thickBot="1" x14ac:dyDescent="0.25">
      <c r="B32" s="18" t="s">
        <v>23</v>
      </c>
      <c r="C32" s="64">
        <v>997315.5</v>
      </c>
      <c r="D32" s="64">
        <v>44830372</v>
      </c>
      <c r="E32" s="65">
        <v>44.951043075135203</v>
      </c>
      <c r="F32" s="64">
        <v>4145085.234954834</v>
      </c>
      <c r="G32" s="64">
        <v>298518</v>
      </c>
      <c r="H32" s="144"/>
      <c r="I32" s="144"/>
      <c r="J32" s="144"/>
      <c r="K32" s="64">
        <v>142704049.8984375</v>
      </c>
      <c r="L32" s="66">
        <v>32.114489605165659</v>
      </c>
      <c r="P32" s="13">
        <f>+F32+G32</f>
        <v>4443603.234954834</v>
      </c>
      <c r="Q32" s="13">
        <f>+F32+G32+C32</f>
        <v>5440918.734954834</v>
      </c>
      <c r="R32" s="11">
        <v>5667</v>
      </c>
      <c r="S32" s="11">
        <f>+R32*1000/Q32</f>
        <v>1.0415520385542099</v>
      </c>
      <c r="T32" s="11">
        <f>+R32*1000/P32</f>
        <v>1.2753163818546012</v>
      </c>
    </row>
    <row r="33" spans="2:20" x14ac:dyDescent="0.2">
      <c r="B33" s="19">
        <v>36892</v>
      </c>
      <c r="C33" s="61">
        <v>115765</v>
      </c>
      <c r="D33" s="61">
        <v>5300716</v>
      </c>
      <c r="E33" s="62">
        <v>45.788588951755713</v>
      </c>
      <c r="F33" s="61">
        <v>214716.06982421875</v>
      </c>
      <c r="G33" s="61">
        <v>44035</v>
      </c>
      <c r="H33" s="140"/>
      <c r="I33" s="140"/>
      <c r="J33" s="140"/>
      <c r="K33" s="61">
        <v>8482377.8046875</v>
      </c>
      <c r="L33" s="63">
        <v>32.782000903223171</v>
      </c>
      <c r="M33" s="203" t="s">
        <v>22</v>
      </c>
      <c r="N33" s="200"/>
      <c r="O33" s="201"/>
    </row>
    <row r="34" spans="2:20" x14ac:dyDescent="0.2">
      <c r="B34" s="19">
        <v>36923</v>
      </c>
      <c r="C34" s="61" t="s">
        <v>36</v>
      </c>
      <c r="D34" s="61" t="s">
        <v>36</v>
      </c>
      <c r="E34" s="62" t="s">
        <v>36</v>
      </c>
      <c r="F34" s="61">
        <v>76791.1005859375</v>
      </c>
      <c r="G34" s="61">
        <v>43000</v>
      </c>
      <c r="H34" s="92"/>
      <c r="I34" s="92"/>
      <c r="J34" s="92"/>
      <c r="K34" s="61">
        <v>3538470.15625</v>
      </c>
      <c r="L34" s="63">
        <v>29.538673064544728</v>
      </c>
      <c r="M34" s="38"/>
      <c r="N34" s="44"/>
      <c r="O34" s="40"/>
    </row>
    <row r="35" spans="2:20" x14ac:dyDescent="0.2">
      <c r="B35" s="19">
        <v>36951</v>
      </c>
      <c r="C35" s="61">
        <v>75292</v>
      </c>
      <c r="D35" s="61">
        <v>3440052</v>
      </c>
      <c r="E35" s="62">
        <v>45.689475641502419</v>
      </c>
      <c r="F35" s="61">
        <v>261038.34594726563</v>
      </c>
      <c r="G35" s="61">
        <v>2121</v>
      </c>
      <c r="H35" s="92"/>
      <c r="I35" s="92"/>
      <c r="J35" s="92"/>
      <c r="K35" s="61">
        <v>8283352.6953125</v>
      </c>
      <c r="L35" s="63">
        <v>31.476566661525283</v>
      </c>
      <c r="M35" s="38"/>
      <c r="N35" s="44"/>
      <c r="O35" s="40"/>
    </row>
    <row r="36" spans="2:20" x14ac:dyDescent="0.2">
      <c r="B36" s="19">
        <v>36982</v>
      </c>
      <c r="C36" s="61">
        <v>35677</v>
      </c>
      <c r="D36" s="61">
        <v>1537853</v>
      </c>
      <c r="E36" s="62">
        <v>43.10488550046248</v>
      </c>
      <c r="F36" s="61">
        <v>243413.7177734375</v>
      </c>
      <c r="G36" s="61">
        <v>40000</v>
      </c>
      <c r="H36" s="92"/>
      <c r="I36" s="92"/>
      <c r="J36" s="92"/>
      <c r="K36" s="61">
        <v>10384614.71484375</v>
      </c>
      <c r="L36" s="63">
        <v>36.641185883406209</v>
      </c>
      <c r="M36" s="38"/>
      <c r="N36" s="44"/>
      <c r="O36" s="40"/>
    </row>
    <row r="37" spans="2:20" x14ac:dyDescent="0.2">
      <c r="B37" s="19">
        <v>37012</v>
      </c>
      <c r="C37" s="61">
        <v>76991</v>
      </c>
      <c r="D37" s="61">
        <v>3822415</v>
      </c>
      <c r="E37" s="62">
        <v>49.647556207868455</v>
      </c>
      <c r="F37" s="61">
        <v>278201.33557128906</v>
      </c>
      <c r="G37" s="61">
        <v>5080</v>
      </c>
      <c r="H37" s="92"/>
      <c r="I37" s="92"/>
      <c r="J37" s="92"/>
      <c r="K37" s="61">
        <v>10415606.58984375</v>
      </c>
      <c r="L37" s="63">
        <v>36.767712100900532</v>
      </c>
      <c r="M37" s="38"/>
      <c r="N37" s="44"/>
      <c r="O37" s="40"/>
    </row>
    <row r="38" spans="2:20" x14ac:dyDescent="0.2">
      <c r="B38" s="19">
        <v>37043</v>
      </c>
      <c r="C38" s="61">
        <v>74120</v>
      </c>
      <c r="D38" s="61">
        <v>3257772</v>
      </c>
      <c r="E38" s="62">
        <v>43.952671343766866</v>
      </c>
      <c r="F38" s="61">
        <v>184457.3606338501</v>
      </c>
      <c r="G38" s="61">
        <v>0</v>
      </c>
      <c r="H38" s="92"/>
      <c r="I38" s="92"/>
      <c r="J38" s="92"/>
      <c r="K38" s="61">
        <v>6795508.94140625</v>
      </c>
      <c r="L38" s="63">
        <v>36.840540914468633</v>
      </c>
      <c r="M38" s="45"/>
      <c r="N38" s="46"/>
      <c r="O38" s="47"/>
    </row>
    <row r="39" spans="2:20" ht="13.5" thickBot="1" x14ac:dyDescent="0.25">
      <c r="B39" s="19">
        <v>37073</v>
      </c>
      <c r="C39" s="61">
        <v>76705</v>
      </c>
      <c r="D39" s="61">
        <v>4025455</v>
      </c>
      <c r="E39" s="62">
        <v>52.479694935141126</v>
      </c>
      <c r="F39" s="61">
        <v>171919.31909179688</v>
      </c>
      <c r="G39" s="61">
        <v>0</v>
      </c>
      <c r="H39" s="92"/>
      <c r="I39" s="92"/>
      <c r="J39" s="92"/>
      <c r="K39" s="61">
        <v>6519009.359375</v>
      </c>
      <c r="L39" s="63">
        <v>37.919004064308524</v>
      </c>
      <c r="M39" s="41"/>
      <c r="N39" s="48"/>
      <c r="O39" s="43"/>
    </row>
    <row r="40" spans="2:20" x14ac:dyDescent="0.2">
      <c r="B40" s="19">
        <v>37104</v>
      </c>
      <c r="C40" s="61">
        <v>38500</v>
      </c>
      <c r="D40" s="61">
        <v>2061389</v>
      </c>
      <c r="E40" s="62">
        <v>53.542571428571428</v>
      </c>
      <c r="F40" s="61">
        <v>115444.70349121094</v>
      </c>
      <c r="G40" s="61">
        <v>0</v>
      </c>
      <c r="H40" s="92"/>
      <c r="I40" s="92"/>
      <c r="J40" s="92"/>
      <c r="K40" s="61">
        <v>4606706.09765625</v>
      </c>
      <c r="L40" s="63">
        <v>39.904005626442348</v>
      </c>
    </row>
    <row r="41" spans="2:20" x14ac:dyDescent="0.2">
      <c r="B41" s="19">
        <v>37135</v>
      </c>
      <c r="C41" s="61">
        <v>114723</v>
      </c>
      <c r="D41" s="61">
        <v>5987846</v>
      </c>
      <c r="E41" s="62">
        <v>52.193945416350687</v>
      </c>
      <c r="F41" s="61">
        <v>124205.8984375</v>
      </c>
      <c r="G41" s="61">
        <v>0</v>
      </c>
      <c r="H41" s="92"/>
      <c r="I41" s="92"/>
      <c r="J41" s="92"/>
      <c r="K41" s="61">
        <v>5401070.375</v>
      </c>
      <c r="L41" s="63">
        <v>43.484813869107839</v>
      </c>
    </row>
    <row r="42" spans="2:20" x14ac:dyDescent="0.2">
      <c r="B42" s="19">
        <v>37165</v>
      </c>
      <c r="C42" s="61">
        <v>0</v>
      </c>
      <c r="D42" s="61">
        <v>0</v>
      </c>
      <c r="E42" s="62" t="s">
        <v>36</v>
      </c>
      <c r="F42" s="61">
        <v>43997</v>
      </c>
      <c r="G42" s="61">
        <v>25849.5</v>
      </c>
      <c r="H42" s="92"/>
      <c r="I42" s="92"/>
      <c r="J42" s="92"/>
      <c r="K42" s="61">
        <v>2352328.625</v>
      </c>
      <c r="L42" s="63">
        <v>33.678546884954862</v>
      </c>
    </row>
    <row r="43" spans="2:20" x14ac:dyDescent="0.2">
      <c r="B43" s="19">
        <v>37196</v>
      </c>
      <c r="C43" s="61">
        <v>75065</v>
      </c>
      <c r="D43" s="61">
        <v>3976023</v>
      </c>
      <c r="E43" s="62">
        <v>52.967734629987348</v>
      </c>
      <c r="F43" s="61">
        <v>42030.500579833984</v>
      </c>
      <c r="G43" s="61">
        <v>22890</v>
      </c>
      <c r="H43" s="92"/>
      <c r="I43" s="92"/>
      <c r="J43" s="92"/>
      <c r="K43" s="61">
        <v>2264525.884765625</v>
      </c>
      <c r="L43" s="63">
        <v>34.881522239356336</v>
      </c>
    </row>
    <row r="44" spans="2:20" ht="13.5" thickBot="1" x14ac:dyDescent="0.25">
      <c r="B44" s="19">
        <v>37226</v>
      </c>
      <c r="C44" s="61">
        <v>38500</v>
      </c>
      <c r="D44" s="61">
        <v>1854040</v>
      </c>
      <c r="E44" s="62">
        <v>48.156883116883115</v>
      </c>
      <c r="F44" s="61">
        <v>12494.449951171875</v>
      </c>
      <c r="G44" s="61">
        <v>0</v>
      </c>
      <c r="H44" s="142"/>
      <c r="I44" s="142"/>
      <c r="J44" s="142"/>
      <c r="K44" s="61">
        <v>546761.0078125</v>
      </c>
      <c r="L44" s="63">
        <v>43.760310373744652</v>
      </c>
    </row>
    <row r="45" spans="2:20" ht="13.5" thickBot="1" x14ac:dyDescent="0.25">
      <c r="B45" s="18" t="s">
        <v>24</v>
      </c>
      <c r="C45" s="64">
        <f>SUM(C33:C44)</f>
        <v>721338</v>
      </c>
      <c r="D45" s="64">
        <f>SUM(D33:D44)</f>
        <v>35263561</v>
      </c>
      <c r="E45" s="65">
        <f>+D45/C45</f>
        <v>48.886320975742301</v>
      </c>
      <c r="F45" s="64">
        <f>SUM(F33:F44)</f>
        <v>1768709.8018875122</v>
      </c>
      <c r="G45" s="64">
        <f>SUM(G33:G44)</f>
        <v>182975.5</v>
      </c>
      <c r="H45" s="144"/>
      <c r="I45" s="144"/>
      <c r="J45" s="144"/>
      <c r="K45" s="64">
        <f>SUM(K33:K44)</f>
        <v>69590332.251953125</v>
      </c>
      <c r="L45" s="66">
        <f>+K45/(G45+F45)</f>
        <v>35.656533450680286</v>
      </c>
      <c r="P45" s="13">
        <f>+F45+G45</f>
        <v>1951685.3018875122</v>
      </c>
      <c r="Q45" s="13">
        <f>+F45+G45+C45</f>
        <v>2673023.3018875122</v>
      </c>
      <c r="R45" s="11">
        <v>2774</v>
      </c>
      <c r="S45" s="11">
        <f>+R45*1000/Q45</f>
        <v>1.0377762131894566</v>
      </c>
      <c r="T45" s="11">
        <f>+R45*1000/P45</f>
        <v>1.4213357026961322</v>
      </c>
    </row>
    <row r="46" spans="2:20" x14ac:dyDescent="0.2">
      <c r="B46" s="19">
        <v>37257</v>
      </c>
      <c r="C46" s="61">
        <v>76527</v>
      </c>
      <c r="D46" s="61">
        <v>4022051</v>
      </c>
      <c r="E46" s="62">
        <v>52.557280436969961</v>
      </c>
      <c r="F46" s="61">
        <v>336907.56</v>
      </c>
      <c r="G46" s="61">
        <v>48872.5</v>
      </c>
      <c r="H46" s="140"/>
      <c r="I46" s="140"/>
      <c r="J46" s="140"/>
      <c r="K46" s="61">
        <v>13641226.27</v>
      </c>
      <c r="L46" s="63">
        <v>35.360112365579496</v>
      </c>
      <c r="M46" s="203" t="s">
        <v>25</v>
      </c>
      <c r="N46" s="200"/>
      <c r="O46" s="201"/>
    </row>
    <row r="47" spans="2:20" x14ac:dyDescent="0.2">
      <c r="B47" s="19">
        <v>37289</v>
      </c>
      <c r="C47" s="61">
        <v>38500</v>
      </c>
      <c r="D47" s="61">
        <v>1854034</v>
      </c>
      <c r="E47" s="62">
        <v>48.156727272727274</v>
      </c>
      <c r="F47" s="61">
        <v>112835.3</v>
      </c>
      <c r="G47" s="61">
        <v>0</v>
      </c>
      <c r="H47" s="92"/>
      <c r="I47" s="92"/>
      <c r="J47" s="92"/>
      <c r="K47" s="61">
        <v>3997475.9</v>
      </c>
      <c r="L47" s="63">
        <v>35.427529328144651</v>
      </c>
      <c r="M47" s="38"/>
      <c r="N47" s="44"/>
      <c r="O47" s="40"/>
    </row>
    <row r="48" spans="2:20" x14ac:dyDescent="0.2">
      <c r="B48" s="19">
        <v>37317</v>
      </c>
      <c r="C48" s="61">
        <v>38500</v>
      </c>
      <c r="D48" s="61">
        <v>1984802</v>
      </c>
      <c r="E48" s="62">
        <v>51.553298701298701</v>
      </c>
      <c r="F48" s="61">
        <v>176672.22</v>
      </c>
      <c r="G48" s="61">
        <v>43743.7</v>
      </c>
      <c r="H48" s="92"/>
      <c r="I48" s="92"/>
      <c r="J48" s="92"/>
      <c r="K48" s="61">
        <v>6813993.1499999994</v>
      </c>
      <c r="L48" s="63">
        <v>30.914251339013987</v>
      </c>
      <c r="M48" s="38"/>
      <c r="N48" s="44"/>
      <c r="O48" s="40"/>
    </row>
    <row r="49" spans="2:20" x14ac:dyDescent="0.2">
      <c r="B49" s="19">
        <v>37348</v>
      </c>
      <c r="C49" s="61">
        <v>76983</v>
      </c>
      <c r="D49" s="61">
        <v>3774660</v>
      </c>
      <c r="E49" s="62">
        <v>49.032383773040799</v>
      </c>
      <c r="F49" s="61">
        <v>280441.65000000002</v>
      </c>
      <c r="G49" s="61">
        <v>41301.4</v>
      </c>
      <c r="H49" s="92"/>
      <c r="I49" s="92"/>
      <c r="J49" s="92"/>
      <c r="K49" s="61">
        <v>10531856.600000001</v>
      </c>
      <c r="L49" s="63">
        <v>32.733750115192855</v>
      </c>
      <c r="M49" s="38"/>
      <c r="N49" s="44"/>
      <c r="O49" s="40"/>
    </row>
    <row r="50" spans="2:20" x14ac:dyDescent="0.2">
      <c r="B50" s="19">
        <v>37378</v>
      </c>
      <c r="C50" s="61">
        <v>38500</v>
      </c>
      <c r="D50" s="61">
        <v>1955385</v>
      </c>
      <c r="E50" s="62">
        <v>50.789220779220777</v>
      </c>
      <c r="F50" s="61">
        <v>441225.12</v>
      </c>
      <c r="G50" s="61">
        <v>0</v>
      </c>
      <c r="H50" s="92"/>
      <c r="I50" s="92"/>
      <c r="J50" s="92"/>
      <c r="K50" s="61">
        <v>15496789.699999999</v>
      </c>
      <c r="L50" s="63">
        <v>35.122183659896791</v>
      </c>
      <c r="M50" s="38"/>
      <c r="N50" s="44"/>
      <c r="O50" s="40"/>
    </row>
    <row r="51" spans="2:20" x14ac:dyDescent="0.2">
      <c r="B51" s="19">
        <v>37409</v>
      </c>
      <c r="C51" s="61">
        <v>76356</v>
      </c>
      <c r="D51" s="61">
        <v>3932537</v>
      </c>
      <c r="E51" s="62">
        <v>51.502658599193254</v>
      </c>
      <c r="F51" s="61">
        <v>129624.88</v>
      </c>
      <c r="G51" s="61">
        <v>64130.9</v>
      </c>
      <c r="H51" s="92"/>
      <c r="I51" s="92"/>
      <c r="J51" s="92"/>
      <c r="K51" s="61">
        <v>5950519.1500000004</v>
      </c>
      <c r="L51" s="63">
        <v>30.711440711600968</v>
      </c>
      <c r="M51" s="45"/>
      <c r="N51" s="46"/>
      <c r="O51" s="47"/>
    </row>
    <row r="52" spans="2:20" ht="13.5" thickBot="1" x14ac:dyDescent="0.25">
      <c r="B52" s="19">
        <v>37439</v>
      </c>
      <c r="C52" s="61">
        <v>37826.25</v>
      </c>
      <c r="D52" s="61">
        <v>1769778</v>
      </c>
      <c r="E52" s="62">
        <v>46.787032814513729</v>
      </c>
      <c r="F52" s="61">
        <v>902</v>
      </c>
      <c r="G52" s="61">
        <v>45073</v>
      </c>
      <c r="H52" s="92"/>
      <c r="I52" s="92"/>
      <c r="J52" s="92"/>
      <c r="K52" s="61">
        <v>1206748.98</v>
      </c>
      <c r="L52" s="63">
        <v>26.247938662316475</v>
      </c>
      <c r="M52" s="41"/>
      <c r="N52" s="48"/>
      <c r="O52" s="43"/>
    </row>
    <row r="53" spans="2:20" x14ac:dyDescent="0.2">
      <c r="B53" s="19">
        <v>37470</v>
      </c>
      <c r="C53" s="61">
        <v>0</v>
      </c>
      <c r="D53" s="61">
        <v>0</v>
      </c>
      <c r="E53" s="62" t="s">
        <v>36</v>
      </c>
      <c r="F53" s="61">
        <v>83521.600000000006</v>
      </c>
      <c r="G53" s="61">
        <v>98070.7</v>
      </c>
      <c r="H53" s="92"/>
      <c r="I53" s="92"/>
      <c r="J53" s="92"/>
      <c r="K53" s="61">
        <v>5813200.4000000004</v>
      </c>
      <c r="L53" s="63">
        <v>32.012372771312442</v>
      </c>
    </row>
    <row r="54" spans="2:20" x14ac:dyDescent="0.2">
      <c r="B54" s="19">
        <v>37501</v>
      </c>
      <c r="C54" s="61">
        <v>114923.49</v>
      </c>
      <c r="D54" s="61">
        <v>6033085</v>
      </c>
      <c r="E54" s="62">
        <v>52.496534868546021</v>
      </c>
      <c r="F54" s="61">
        <v>204096</v>
      </c>
      <c r="G54" s="61">
        <v>36180.5</v>
      </c>
      <c r="H54" s="92"/>
      <c r="I54" s="92"/>
      <c r="J54" s="92"/>
      <c r="K54" s="61">
        <v>7321264</v>
      </c>
      <c r="L54" s="63">
        <v>30.470162500286129</v>
      </c>
    </row>
    <row r="55" spans="2:20" x14ac:dyDescent="0.2">
      <c r="B55" s="19">
        <v>37531</v>
      </c>
      <c r="C55" s="61">
        <v>38500</v>
      </c>
      <c r="D55" s="61">
        <v>2127681</v>
      </c>
      <c r="E55" s="62">
        <v>55.264441558441561</v>
      </c>
      <c r="F55" s="61">
        <v>30000</v>
      </c>
      <c r="G55" s="61">
        <v>0</v>
      </c>
      <c r="H55" s="92"/>
      <c r="I55" s="92"/>
      <c r="J55" s="92"/>
      <c r="K55" s="61">
        <v>845700</v>
      </c>
      <c r="L55" s="63">
        <v>28.19</v>
      </c>
    </row>
    <row r="56" spans="2:20" x14ac:dyDescent="0.2">
      <c r="B56" s="19">
        <v>37562</v>
      </c>
      <c r="C56" s="61">
        <v>76993</v>
      </c>
      <c r="D56" s="61">
        <v>4051141</v>
      </c>
      <c r="E56" s="62">
        <v>52.6170041432338</v>
      </c>
      <c r="F56" s="61">
        <v>79043.100000000006</v>
      </c>
      <c r="G56" s="61">
        <v>70200</v>
      </c>
      <c r="H56" s="92"/>
      <c r="I56" s="92"/>
      <c r="J56" s="92"/>
      <c r="K56" s="61">
        <v>4585069.79</v>
      </c>
      <c r="L56" s="63">
        <v>30.722155932167048</v>
      </c>
    </row>
    <row r="57" spans="2:20" ht="13.5" thickBot="1" x14ac:dyDescent="0.25">
      <c r="B57" s="19">
        <v>37592</v>
      </c>
      <c r="C57" s="61">
        <v>38500</v>
      </c>
      <c r="D57" s="61">
        <v>2068246.9</v>
      </c>
      <c r="E57" s="62">
        <v>53.720698701298701</v>
      </c>
      <c r="F57" s="61">
        <v>117752</v>
      </c>
      <c r="G57" s="61">
        <v>0</v>
      </c>
      <c r="H57" s="142"/>
      <c r="I57" s="142"/>
      <c r="J57" s="142"/>
      <c r="K57" s="61">
        <v>3627242.4</v>
      </c>
      <c r="L57" s="63">
        <v>30.804083157823221</v>
      </c>
    </row>
    <row r="58" spans="2:20" ht="13.5" thickBot="1" x14ac:dyDescent="0.25">
      <c r="B58" s="18" t="s">
        <v>26</v>
      </c>
      <c r="C58" s="64">
        <v>652108.74</v>
      </c>
      <c r="D58" s="64">
        <v>33573400.899999999</v>
      </c>
      <c r="E58" s="65">
        <v>51.484359648361711</v>
      </c>
      <c r="F58" s="64">
        <v>1993021.43</v>
      </c>
      <c r="G58" s="64">
        <v>447572.7</v>
      </c>
      <c r="H58" s="144"/>
      <c r="I58" s="144"/>
      <c r="J58" s="144"/>
      <c r="K58" s="64">
        <v>79831086.340000018</v>
      </c>
      <c r="L58" s="66">
        <v>32.709693659715555</v>
      </c>
      <c r="P58" s="13">
        <f>+F58+G58</f>
        <v>2440594.13</v>
      </c>
      <c r="Q58" s="13">
        <f>+F58+G58+C58</f>
        <v>3092702.87</v>
      </c>
      <c r="R58" s="11">
        <v>3266</v>
      </c>
      <c r="S58" s="11">
        <f>+R58*1000/Q58</f>
        <v>1.0560341996255205</v>
      </c>
      <c r="T58" s="11">
        <f>+R58*1000/P58</f>
        <v>1.3381987442541297</v>
      </c>
    </row>
    <row r="59" spans="2:20" x14ac:dyDescent="0.2">
      <c r="B59" s="19">
        <v>37622</v>
      </c>
      <c r="C59" s="61">
        <v>115486</v>
      </c>
      <c r="D59" s="61">
        <v>6164979</v>
      </c>
      <c r="E59" s="62">
        <f>+D59/C59</f>
        <v>53.382912214467552</v>
      </c>
      <c r="F59" s="61">
        <v>177329.74</v>
      </c>
      <c r="G59" s="61">
        <v>56799</v>
      </c>
      <c r="H59" s="140"/>
      <c r="I59" s="140"/>
      <c r="J59" s="140"/>
      <c r="K59" s="61">
        <v>7322331.1500000004</v>
      </c>
      <c r="L59" s="63">
        <f>+K59/SUM(F59:G59)</f>
        <v>31.274806971583242</v>
      </c>
      <c r="M59" s="199" t="s">
        <v>27</v>
      </c>
      <c r="N59" s="200"/>
      <c r="O59" s="201"/>
    </row>
    <row r="60" spans="2:20" x14ac:dyDescent="0.2">
      <c r="B60" s="19">
        <v>37653</v>
      </c>
      <c r="C60" s="61">
        <v>0</v>
      </c>
      <c r="D60" s="61">
        <v>0</v>
      </c>
      <c r="E60" s="62" t="s">
        <v>36</v>
      </c>
      <c r="F60" s="61">
        <v>110357.5</v>
      </c>
      <c r="G60" s="61">
        <v>0</v>
      </c>
      <c r="H60" s="92"/>
      <c r="I60" s="92"/>
      <c r="J60" s="92"/>
      <c r="K60" s="61">
        <v>3343807.8</v>
      </c>
      <c r="L60" s="63">
        <f t="shared" ref="L60:L71" si="0">+K60/SUM(F60:G60)</f>
        <v>30.299778447318939</v>
      </c>
      <c r="M60" s="38"/>
      <c r="N60" s="44"/>
      <c r="O60" s="40"/>
    </row>
    <row r="61" spans="2:20" x14ac:dyDescent="0.2">
      <c r="B61" s="19">
        <v>37681</v>
      </c>
      <c r="C61" s="61">
        <v>114938.46</v>
      </c>
      <c r="D61" s="61">
        <v>5982612.7999999998</v>
      </c>
      <c r="E61" s="62">
        <f t="shared" ref="E61:E69" si="1">+D61/C61</f>
        <v>52.050573846213005</v>
      </c>
      <c r="F61" s="61">
        <v>77839.64</v>
      </c>
      <c r="G61" s="61">
        <v>0</v>
      </c>
      <c r="H61" s="92"/>
      <c r="I61" s="92"/>
      <c r="J61" s="92"/>
      <c r="K61" s="61">
        <v>2558681.88</v>
      </c>
      <c r="L61" s="63">
        <f t="shared" si="0"/>
        <v>32.871193648891492</v>
      </c>
      <c r="M61" s="38"/>
      <c r="N61" s="44"/>
      <c r="O61" s="40"/>
    </row>
    <row r="62" spans="2:20" x14ac:dyDescent="0.2">
      <c r="B62" s="19">
        <v>37712</v>
      </c>
      <c r="C62" s="61">
        <v>35484.85</v>
      </c>
      <c r="D62" s="61">
        <v>2133041</v>
      </c>
      <c r="E62" s="62">
        <f t="shared" si="1"/>
        <v>60.111315110533091</v>
      </c>
      <c r="F62" s="61">
        <v>193748.4</v>
      </c>
      <c r="G62" s="61">
        <v>0</v>
      </c>
      <c r="H62" s="92"/>
      <c r="I62" s="92"/>
      <c r="J62" s="92"/>
      <c r="K62" s="61">
        <v>6418098.4800000004</v>
      </c>
      <c r="L62" s="63">
        <f t="shared" si="0"/>
        <v>33.12594313036908</v>
      </c>
      <c r="M62" s="38"/>
      <c r="N62" s="44"/>
      <c r="O62" s="40"/>
    </row>
    <row r="63" spans="2:20" x14ac:dyDescent="0.2">
      <c r="B63" s="19">
        <v>37742</v>
      </c>
      <c r="C63" s="61">
        <v>60299</v>
      </c>
      <c r="D63" s="61">
        <v>3152064</v>
      </c>
      <c r="E63" s="62">
        <f t="shared" si="1"/>
        <v>52.273901723079987</v>
      </c>
      <c r="F63" s="61">
        <v>351581.96799999999</v>
      </c>
      <c r="G63" s="61">
        <v>0</v>
      </c>
      <c r="H63" s="92"/>
      <c r="I63" s="92"/>
      <c r="J63" s="92"/>
      <c r="K63" s="61">
        <v>11480817.560000001</v>
      </c>
      <c r="L63" s="63">
        <f t="shared" si="0"/>
        <v>32.654739448981069</v>
      </c>
      <c r="M63" s="38"/>
      <c r="N63" s="44"/>
      <c r="O63" s="40"/>
    </row>
    <row r="64" spans="2:20" x14ac:dyDescent="0.2">
      <c r="B64" s="19">
        <v>37773</v>
      </c>
      <c r="C64" s="61">
        <v>76669.06</v>
      </c>
      <c r="D64" s="61">
        <v>4195935</v>
      </c>
      <c r="E64" s="62">
        <f t="shared" si="1"/>
        <v>54.727878494923509</v>
      </c>
      <c r="F64" s="61">
        <v>45958.76</v>
      </c>
      <c r="G64" s="61">
        <v>0</v>
      </c>
      <c r="H64" s="92"/>
      <c r="I64" s="92"/>
      <c r="J64" s="92"/>
      <c r="K64" s="61">
        <v>1519672.78</v>
      </c>
      <c r="L64" s="63">
        <f t="shared" si="0"/>
        <v>33.066009178663656</v>
      </c>
      <c r="M64" s="45"/>
      <c r="N64" s="46"/>
      <c r="O64" s="47"/>
    </row>
    <row r="65" spans="2:17" ht="13.5" thickBot="1" x14ac:dyDescent="0.25">
      <c r="B65" s="19">
        <v>37803</v>
      </c>
      <c r="C65" s="61">
        <v>38500</v>
      </c>
      <c r="D65" s="61">
        <v>1908199</v>
      </c>
      <c r="E65" s="62">
        <f t="shared" si="1"/>
        <v>49.563610389610389</v>
      </c>
      <c r="F65" s="61">
        <v>128482.99</v>
      </c>
      <c r="G65" s="61">
        <v>46514</v>
      </c>
      <c r="H65" s="92"/>
      <c r="I65" s="92"/>
      <c r="J65" s="92"/>
      <c r="K65" s="61">
        <v>5573999</v>
      </c>
      <c r="L65" s="63">
        <f t="shared" si="0"/>
        <v>31.85197071103909</v>
      </c>
      <c r="M65" s="41"/>
      <c r="N65" s="48"/>
      <c r="O65" s="43"/>
    </row>
    <row r="66" spans="2:17" x14ac:dyDescent="0.2">
      <c r="B66" s="19">
        <v>37834</v>
      </c>
      <c r="C66" s="61">
        <v>76665.11</v>
      </c>
      <c r="D66" s="61">
        <v>4436606</v>
      </c>
      <c r="E66" s="62">
        <f t="shared" si="1"/>
        <v>57.869948924615123</v>
      </c>
      <c r="F66" s="61">
        <v>152761.60000000001</v>
      </c>
      <c r="G66" s="61">
        <v>0</v>
      </c>
      <c r="H66" s="92"/>
      <c r="I66" s="92"/>
      <c r="J66" s="92"/>
      <c r="K66" s="61">
        <v>4765615.0999999996</v>
      </c>
      <c r="L66" s="63">
        <f t="shared" si="0"/>
        <v>31.196420435502112</v>
      </c>
    </row>
    <row r="67" spans="2:17" x14ac:dyDescent="0.2">
      <c r="B67" s="19">
        <v>37865</v>
      </c>
      <c r="C67" s="61">
        <v>38484</v>
      </c>
      <c r="D67" s="61">
        <v>1984268</v>
      </c>
      <c r="E67" s="62">
        <f t="shared" si="1"/>
        <v>51.560856459827463</v>
      </c>
      <c r="F67" s="61">
        <v>237282.91159999999</v>
      </c>
      <c r="G67" s="61">
        <v>0</v>
      </c>
      <c r="H67" s="92"/>
      <c r="I67" s="92"/>
      <c r="J67" s="92"/>
      <c r="K67" s="61">
        <v>8644548.6700000018</v>
      </c>
      <c r="L67" s="63">
        <f t="shared" si="0"/>
        <v>36.431400018272541</v>
      </c>
    </row>
    <row r="68" spans="2:17" x14ac:dyDescent="0.2">
      <c r="B68" s="19">
        <v>37895</v>
      </c>
      <c r="C68" s="61">
        <v>76802.52</v>
      </c>
      <c r="D68" s="61">
        <v>4180677</v>
      </c>
      <c r="E68" s="62">
        <f t="shared" si="1"/>
        <v>54.434112318189555</v>
      </c>
      <c r="F68" s="61">
        <v>238452.9</v>
      </c>
      <c r="G68" s="61">
        <v>0</v>
      </c>
      <c r="H68" s="92"/>
      <c r="I68" s="92"/>
      <c r="J68" s="92"/>
      <c r="K68" s="61">
        <v>7687254.8000000007</v>
      </c>
      <c r="L68" s="63">
        <f t="shared" si="0"/>
        <v>32.2380428168414</v>
      </c>
    </row>
    <row r="69" spans="2:17" x14ac:dyDescent="0.2">
      <c r="B69" s="19">
        <v>37926</v>
      </c>
      <c r="C69" s="61">
        <v>76942</v>
      </c>
      <c r="D69" s="61">
        <v>4378295</v>
      </c>
      <c r="E69" s="62">
        <f t="shared" si="1"/>
        <v>56.903836656182577</v>
      </c>
      <c r="F69" s="61">
        <v>157246.22</v>
      </c>
      <c r="G69" s="61">
        <v>0</v>
      </c>
      <c r="H69" s="92"/>
      <c r="I69" s="92"/>
      <c r="J69" s="92"/>
      <c r="K69" s="61">
        <v>5579801.7400000002</v>
      </c>
      <c r="L69" s="63">
        <f t="shared" si="0"/>
        <v>35.484488848126205</v>
      </c>
    </row>
    <row r="70" spans="2:17" ht="13.5" thickBot="1" x14ac:dyDescent="0.25">
      <c r="B70" s="19">
        <v>37956</v>
      </c>
      <c r="C70" s="61">
        <v>0</v>
      </c>
      <c r="D70" s="61">
        <v>0</v>
      </c>
      <c r="E70" s="62" t="s">
        <v>36</v>
      </c>
      <c r="F70" s="61">
        <v>65988.86</v>
      </c>
      <c r="G70" s="61">
        <v>0</v>
      </c>
      <c r="H70" s="142"/>
      <c r="I70" s="142"/>
      <c r="J70" s="142"/>
      <c r="K70" s="61">
        <v>2339606.4700000002</v>
      </c>
      <c r="L70" s="63">
        <f t="shared" si="0"/>
        <v>35.454567179975534</v>
      </c>
    </row>
    <row r="71" spans="2:17" ht="13.5" thickBot="1" x14ac:dyDescent="0.25">
      <c r="B71" s="56" t="s">
        <v>28</v>
      </c>
      <c r="C71" s="64">
        <f>SUM(C59:C70)</f>
        <v>710271</v>
      </c>
      <c r="D71" s="64">
        <f>SUM(D59:D70)</f>
        <v>38516676.799999997</v>
      </c>
      <c r="E71" s="65">
        <f>+D71/C71</f>
        <v>54.228142216140036</v>
      </c>
      <c r="F71" s="64">
        <f>SUM(F59:F70)</f>
        <v>1937031.4896000002</v>
      </c>
      <c r="G71" s="64">
        <f>SUM(G59:G70)</f>
        <v>103313</v>
      </c>
      <c r="H71" s="144"/>
      <c r="I71" s="144"/>
      <c r="J71" s="144"/>
      <c r="K71" s="64">
        <f>SUM(K59:K70)</f>
        <v>67234235.430000007</v>
      </c>
      <c r="L71" s="66">
        <f t="shared" si="0"/>
        <v>32.952393957346366</v>
      </c>
      <c r="P71" s="13"/>
      <c r="Q71" s="13"/>
    </row>
    <row r="72" spans="2:17" x14ac:dyDescent="0.2">
      <c r="B72" s="19">
        <v>37987</v>
      </c>
      <c r="C72" s="61">
        <v>122380</v>
      </c>
      <c r="D72" s="61">
        <v>6836333</v>
      </c>
      <c r="E72" s="62">
        <f>+D72/C72</f>
        <v>55.861521490439614</v>
      </c>
      <c r="F72" s="61">
        <v>137747.26</v>
      </c>
      <c r="G72" s="61">
        <v>0</v>
      </c>
      <c r="H72" s="140"/>
      <c r="I72" s="140"/>
      <c r="J72" s="140"/>
      <c r="K72" s="61">
        <v>5515119.9099999992</v>
      </c>
      <c r="L72" s="63">
        <f>+K72/SUM(F72:G72)</f>
        <v>40.037964530111154</v>
      </c>
      <c r="M72" s="199" t="s">
        <v>29</v>
      </c>
      <c r="N72" s="200"/>
      <c r="O72" s="201"/>
    </row>
    <row r="73" spans="2:17" x14ac:dyDescent="0.2">
      <c r="B73" s="19">
        <v>38018</v>
      </c>
      <c r="C73" s="61">
        <v>0</v>
      </c>
      <c r="D73" s="61">
        <v>0</v>
      </c>
      <c r="E73" s="62" t="s">
        <v>36</v>
      </c>
      <c r="F73" s="61">
        <v>308990.52</v>
      </c>
      <c r="G73" s="61">
        <v>0</v>
      </c>
      <c r="H73" s="92"/>
      <c r="I73" s="92"/>
      <c r="J73" s="92"/>
      <c r="K73" s="61">
        <v>12455061.200000001</v>
      </c>
      <c r="L73" s="63">
        <f t="shared" ref="L73:L84" si="2">+K73/SUM(F73:G73)</f>
        <v>40.308878084673928</v>
      </c>
      <c r="M73" s="38"/>
      <c r="N73" s="44"/>
      <c r="O73" s="40"/>
    </row>
    <row r="74" spans="2:17" x14ac:dyDescent="0.2">
      <c r="B74" s="19">
        <v>38047</v>
      </c>
      <c r="C74" s="61">
        <v>80797</v>
      </c>
      <c r="D74" s="61">
        <v>4591959</v>
      </c>
      <c r="E74" s="62">
        <f t="shared" ref="E74:E83" si="3">+D74/C74</f>
        <v>56.833285889327577</v>
      </c>
      <c r="F74" s="61">
        <v>366893.51</v>
      </c>
      <c r="G74" s="61">
        <v>0</v>
      </c>
      <c r="H74" s="92"/>
      <c r="I74" s="92"/>
      <c r="J74" s="92"/>
      <c r="K74" s="61">
        <v>15220123.02</v>
      </c>
      <c r="L74" s="63">
        <f t="shared" si="2"/>
        <v>41.483761923180374</v>
      </c>
      <c r="M74" s="38"/>
      <c r="N74" s="44"/>
      <c r="O74" s="40"/>
    </row>
    <row r="75" spans="2:17" x14ac:dyDescent="0.2">
      <c r="B75" s="19">
        <v>38078</v>
      </c>
      <c r="C75" s="61">
        <v>42350</v>
      </c>
      <c r="D75" s="61">
        <v>2617599</v>
      </c>
      <c r="E75" s="62">
        <f t="shared" si="3"/>
        <v>61.808713105076741</v>
      </c>
      <c r="F75" s="61">
        <v>262402.53999999998</v>
      </c>
      <c r="G75" s="61">
        <v>0</v>
      </c>
      <c r="H75" s="92"/>
      <c r="I75" s="92"/>
      <c r="J75" s="92"/>
      <c r="K75" s="61">
        <v>14033075.930000002</v>
      </c>
      <c r="L75" s="63">
        <f t="shared" si="2"/>
        <v>53.479192427024536</v>
      </c>
      <c r="M75" s="38"/>
      <c r="N75" s="44"/>
      <c r="O75" s="40"/>
    </row>
    <row r="76" spans="2:17" x14ac:dyDescent="0.2">
      <c r="B76" s="19">
        <v>38108</v>
      </c>
      <c r="C76" s="61">
        <v>67018</v>
      </c>
      <c r="D76" s="61">
        <v>3933262</v>
      </c>
      <c r="E76" s="62">
        <f t="shared" si="3"/>
        <v>58.689635620281116</v>
      </c>
      <c r="F76" s="61">
        <v>415762.16</v>
      </c>
      <c r="G76" s="61">
        <v>0</v>
      </c>
      <c r="H76" s="92"/>
      <c r="I76" s="92"/>
      <c r="J76" s="92"/>
      <c r="K76" s="61">
        <v>23037991.849999998</v>
      </c>
      <c r="L76" s="63">
        <f t="shared" si="2"/>
        <v>55.411468542495541</v>
      </c>
      <c r="M76" s="38"/>
      <c r="N76" s="44"/>
      <c r="O76" s="40"/>
    </row>
    <row r="77" spans="2:17" x14ac:dyDescent="0.2">
      <c r="B77" s="19">
        <v>38139</v>
      </c>
      <c r="C77" s="61">
        <v>84624.06</v>
      </c>
      <c r="D77" s="61">
        <v>6396505</v>
      </c>
      <c r="E77" s="62">
        <f t="shared" si="3"/>
        <v>75.587309330230667</v>
      </c>
      <c r="F77" s="61">
        <v>148797.56902</v>
      </c>
      <c r="G77" s="61">
        <v>99567.4</v>
      </c>
      <c r="H77" s="92"/>
      <c r="I77" s="92"/>
      <c r="J77" s="92"/>
      <c r="K77" s="61">
        <v>15069028.419999998</v>
      </c>
      <c r="L77" s="63">
        <f t="shared" si="2"/>
        <v>60.672922109182558</v>
      </c>
      <c r="M77" s="45"/>
      <c r="N77" s="46"/>
      <c r="O77" s="47"/>
    </row>
    <row r="78" spans="2:17" ht="13.5" thickBot="1" x14ac:dyDescent="0.25">
      <c r="B78" s="19">
        <v>38169</v>
      </c>
      <c r="C78" s="61">
        <v>42350</v>
      </c>
      <c r="D78" s="61">
        <v>3183512</v>
      </c>
      <c r="E78" s="62">
        <f t="shared" si="3"/>
        <v>75.171475796930338</v>
      </c>
      <c r="F78" s="61">
        <v>381685.321</v>
      </c>
      <c r="G78" s="61">
        <v>117281.05</v>
      </c>
      <c r="H78" s="92"/>
      <c r="I78" s="92"/>
      <c r="J78" s="92"/>
      <c r="K78" s="61">
        <v>30265105.170000002</v>
      </c>
      <c r="L78" s="63">
        <f t="shared" si="2"/>
        <v>60.655601116653216</v>
      </c>
      <c r="M78" s="41"/>
      <c r="N78" s="48"/>
      <c r="O78" s="43"/>
    </row>
    <row r="79" spans="2:17" x14ac:dyDescent="0.2">
      <c r="B79" s="19">
        <v>38200</v>
      </c>
      <c r="C79" s="61">
        <v>107277.46</v>
      </c>
      <c r="D79" s="61">
        <v>5899278</v>
      </c>
      <c r="E79" s="62">
        <f t="shared" si="3"/>
        <v>54.990843370079787</v>
      </c>
      <c r="F79" s="61">
        <v>223734.019</v>
      </c>
      <c r="G79" s="61">
        <v>10753.2</v>
      </c>
      <c r="H79" s="92"/>
      <c r="I79" s="92"/>
      <c r="J79" s="92"/>
      <c r="K79" s="61">
        <v>13162334.029999997</v>
      </c>
      <c r="L79" s="63">
        <f t="shared" si="2"/>
        <v>56.132415600869045</v>
      </c>
      <c r="M79" s="212" t="s">
        <v>97</v>
      </c>
      <c r="N79" s="213"/>
      <c r="O79" s="213"/>
    </row>
    <row r="80" spans="2:17" x14ac:dyDescent="0.2">
      <c r="B80" s="19">
        <v>38231</v>
      </c>
      <c r="C80" s="61">
        <v>35833</v>
      </c>
      <c r="D80" s="61">
        <v>2588223</v>
      </c>
      <c r="E80" s="62">
        <f t="shared" si="3"/>
        <v>72.230150978148629</v>
      </c>
      <c r="F80" s="61">
        <v>79711.100000000006</v>
      </c>
      <c r="G80" s="61">
        <v>119068.8</v>
      </c>
      <c r="H80" s="92"/>
      <c r="I80" s="92"/>
      <c r="J80" s="92"/>
      <c r="K80" s="61">
        <v>9566104.5500000007</v>
      </c>
      <c r="L80" s="63">
        <f t="shared" si="2"/>
        <v>48.124103845509531</v>
      </c>
      <c r="M80" s="214"/>
      <c r="N80" s="215"/>
      <c r="O80" s="215"/>
    </row>
    <row r="81" spans="2:17" x14ac:dyDescent="0.2">
      <c r="B81" s="19">
        <v>38261</v>
      </c>
      <c r="C81" s="61">
        <v>83866.12</v>
      </c>
      <c r="D81" s="61">
        <v>6442941</v>
      </c>
      <c r="E81" s="62">
        <f t="shared" si="3"/>
        <v>76.82412158807395</v>
      </c>
      <c r="F81" s="61">
        <v>100068</v>
      </c>
      <c r="G81" s="61">
        <v>224618.9</v>
      </c>
      <c r="H81" s="92"/>
      <c r="I81" s="92"/>
      <c r="J81" s="92"/>
      <c r="K81" s="61">
        <v>15920660.610000003</v>
      </c>
      <c r="L81" s="63">
        <f t="shared" si="2"/>
        <v>49.033886522677697</v>
      </c>
      <c r="M81" s="214"/>
      <c r="N81" s="215"/>
      <c r="O81" s="215"/>
    </row>
    <row r="82" spans="2:17" x14ac:dyDescent="0.2">
      <c r="B82" s="19">
        <v>38292</v>
      </c>
      <c r="C82" s="61">
        <v>30298</v>
      </c>
      <c r="D82" s="61">
        <v>2189607</v>
      </c>
      <c r="E82" s="62">
        <f t="shared" si="3"/>
        <v>72.269027658591327</v>
      </c>
      <c r="F82" s="61">
        <v>15000</v>
      </c>
      <c r="G82" s="61">
        <v>180510.9</v>
      </c>
      <c r="H82" s="92"/>
      <c r="I82" s="92"/>
      <c r="J82" s="92"/>
      <c r="K82" s="61">
        <v>9260415.7599999998</v>
      </c>
      <c r="L82" s="63">
        <f t="shared" si="2"/>
        <v>47.365214727158438</v>
      </c>
      <c r="M82" s="214"/>
      <c r="N82" s="215"/>
      <c r="O82" s="215"/>
    </row>
    <row r="83" spans="2:17" ht="13.5" thickBot="1" x14ac:dyDescent="0.25">
      <c r="B83" s="19">
        <v>38322</v>
      </c>
      <c r="C83" s="61">
        <v>84286</v>
      </c>
      <c r="D83" s="61">
        <v>6301578</v>
      </c>
      <c r="E83" s="62">
        <f t="shared" si="3"/>
        <v>74.76423130769048</v>
      </c>
      <c r="F83" s="61">
        <v>72761.100000000006</v>
      </c>
      <c r="G83" s="61">
        <v>146529</v>
      </c>
      <c r="H83" s="142"/>
      <c r="I83" s="142"/>
      <c r="J83" s="142"/>
      <c r="K83" s="61">
        <v>9594997.9399999995</v>
      </c>
      <c r="L83" s="63">
        <f t="shared" si="2"/>
        <v>43.754815835279381</v>
      </c>
    </row>
    <row r="84" spans="2:17" ht="13.5" thickBot="1" x14ac:dyDescent="0.25">
      <c r="B84" s="56" t="s">
        <v>30</v>
      </c>
      <c r="C84" s="64">
        <f>SUM(C72:C83)</f>
        <v>781079.64</v>
      </c>
      <c r="D84" s="64">
        <f>SUM(D72:D83)</f>
        <v>50980797</v>
      </c>
      <c r="E84" s="65">
        <f>+D84/C84</f>
        <v>65.269652912729867</v>
      </c>
      <c r="F84" s="64">
        <f>SUM(F72:F83)</f>
        <v>2513553.0990200001</v>
      </c>
      <c r="G84" s="64">
        <f>SUM(G72:G83)</f>
        <v>898329.25</v>
      </c>
      <c r="H84" s="144"/>
      <c r="I84" s="144"/>
      <c r="J84" s="144"/>
      <c r="K84" s="64">
        <f>SUM(K72:K83)</f>
        <v>173100018.39000002</v>
      </c>
      <c r="L84" s="66">
        <f t="shared" si="2"/>
        <v>50.734462880796514</v>
      </c>
      <c r="P84" s="13"/>
      <c r="Q84" s="13"/>
    </row>
    <row r="85" spans="2:17" x14ac:dyDescent="0.2">
      <c r="B85" s="19">
        <v>38353</v>
      </c>
      <c r="C85" s="61">
        <v>87711</v>
      </c>
      <c r="D85" s="61">
        <v>4957979</v>
      </c>
      <c r="E85" s="62">
        <f>+D85/C85</f>
        <v>56.526307988735738</v>
      </c>
      <c r="F85" s="61">
        <v>344408.72600000002</v>
      </c>
      <c r="G85" s="61">
        <v>0</v>
      </c>
      <c r="H85" s="140"/>
      <c r="I85" s="140"/>
      <c r="J85" s="140"/>
      <c r="K85" s="61">
        <v>17646897.68</v>
      </c>
      <c r="L85" s="63">
        <f>+K85/SUM(F85:G85)</f>
        <v>51.238242087977753</v>
      </c>
      <c r="M85" s="199" t="s">
        <v>31</v>
      </c>
      <c r="N85" s="200"/>
      <c r="O85" s="201"/>
    </row>
    <row r="86" spans="2:17" x14ac:dyDescent="0.2">
      <c r="B86" s="19">
        <v>38384</v>
      </c>
      <c r="C86" s="61">
        <v>74751.240000000005</v>
      </c>
      <c r="D86" s="61">
        <v>5496463.9000000004</v>
      </c>
      <c r="E86" s="62">
        <f t="shared" ref="E86:E96" si="4">+D86/C86</f>
        <v>73.530069869075078</v>
      </c>
      <c r="F86" s="61">
        <v>206554.106</v>
      </c>
      <c r="G86" s="61">
        <v>50000</v>
      </c>
      <c r="H86" s="92"/>
      <c r="I86" s="92"/>
      <c r="J86" s="92"/>
      <c r="K86" s="61">
        <v>13977237.169999998</v>
      </c>
      <c r="L86" s="63">
        <f t="shared" ref="L86:L97" si="5">+K86/SUM(F86:G86)</f>
        <v>54.48066058237243</v>
      </c>
      <c r="M86" s="38"/>
      <c r="N86" s="44"/>
      <c r="O86" s="40"/>
    </row>
    <row r="87" spans="2:17" x14ac:dyDescent="0.2">
      <c r="B87" s="19">
        <v>38412</v>
      </c>
      <c r="C87" s="61">
        <v>42096.24</v>
      </c>
      <c r="D87" s="61">
        <v>2874394</v>
      </c>
      <c r="E87" s="62">
        <f t="shared" si="4"/>
        <v>68.281490223354865</v>
      </c>
      <c r="F87" s="61">
        <v>301983.15360000002</v>
      </c>
      <c r="G87" s="61">
        <v>126436.2</v>
      </c>
      <c r="H87" s="92"/>
      <c r="I87" s="92"/>
      <c r="J87" s="92"/>
      <c r="K87" s="61">
        <v>24422352.660000004</v>
      </c>
      <c r="L87" s="63">
        <f t="shared" si="5"/>
        <v>57.005717540021053</v>
      </c>
      <c r="M87" s="38"/>
      <c r="N87" s="44"/>
      <c r="O87" s="40"/>
    </row>
    <row r="88" spans="2:17" x14ac:dyDescent="0.2">
      <c r="B88" s="19">
        <v>38443</v>
      </c>
      <c r="C88" s="61">
        <v>84347</v>
      </c>
      <c r="D88" s="61">
        <v>5436434</v>
      </c>
      <c r="E88" s="62">
        <f t="shared" si="4"/>
        <v>64.453199283910507</v>
      </c>
      <c r="F88" s="61">
        <v>330390.28000000003</v>
      </c>
      <c r="G88" s="61">
        <v>97691</v>
      </c>
      <c r="H88" s="92"/>
      <c r="I88" s="92"/>
      <c r="J88" s="92"/>
      <c r="K88" s="61">
        <v>24231792.449999999</v>
      </c>
      <c r="L88" s="63">
        <f t="shared" si="5"/>
        <v>56.605587728573411</v>
      </c>
      <c r="M88" s="38"/>
      <c r="N88" s="44"/>
      <c r="O88" s="40"/>
    </row>
    <row r="89" spans="2:17" x14ac:dyDescent="0.2">
      <c r="B89" s="19">
        <v>38473</v>
      </c>
      <c r="C89" s="61">
        <v>77004.39</v>
      </c>
      <c r="D89" s="61">
        <v>5292018</v>
      </c>
      <c r="E89" s="62">
        <f t="shared" si="4"/>
        <v>68.723588356456048</v>
      </c>
      <c r="F89" s="61">
        <v>239745.435</v>
      </c>
      <c r="G89" s="61">
        <v>14940.1</v>
      </c>
      <c r="H89" s="92"/>
      <c r="I89" s="92"/>
      <c r="J89" s="92"/>
      <c r="K89" s="61">
        <v>16317056.839999998</v>
      </c>
      <c r="L89" s="63">
        <f t="shared" si="5"/>
        <v>64.067465943835401</v>
      </c>
      <c r="M89" s="38"/>
      <c r="N89" s="44"/>
      <c r="O89" s="40"/>
    </row>
    <row r="90" spans="2:17" x14ac:dyDescent="0.2">
      <c r="B90" s="19">
        <v>38504</v>
      </c>
      <c r="C90" s="61">
        <v>41592.36</v>
      </c>
      <c r="D90" s="61">
        <v>6071920</v>
      </c>
      <c r="E90" s="62">
        <f t="shared" si="4"/>
        <v>145.98642635330143</v>
      </c>
      <c r="F90" s="61">
        <v>290025.68488999997</v>
      </c>
      <c r="G90" s="61">
        <v>69547.8</v>
      </c>
      <c r="H90" s="92"/>
      <c r="I90" s="92"/>
      <c r="J90" s="92"/>
      <c r="K90" s="61">
        <v>20782218.449999996</v>
      </c>
      <c r="L90" s="63">
        <f t="shared" si="5"/>
        <v>57.796860233889753</v>
      </c>
      <c r="M90" s="45"/>
      <c r="N90" s="46"/>
      <c r="O90" s="47"/>
    </row>
    <row r="91" spans="2:17" ht="13.5" thickBot="1" x14ac:dyDescent="0.25">
      <c r="B91" s="19">
        <v>38534</v>
      </c>
      <c r="C91" s="61">
        <v>127893</v>
      </c>
      <c r="D91" s="61">
        <v>14798855</v>
      </c>
      <c r="E91" s="62">
        <f t="shared" si="4"/>
        <v>115.71278334232522</v>
      </c>
      <c r="F91" s="61">
        <v>285072.74</v>
      </c>
      <c r="G91" s="61">
        <v>58766.1</v>
      </c>
      <c r="H91" s="92"/>
      <c r="I91" s="92"/>
      <c r="J91" s="92"/>
      <c r="K91" s="61">
        <v>20346959.799999997</v>
      </c>
      <c r="L91" s="63">
        <f t="shared" si="5"/>
        <v>59.175862156817416</v>
      </c>
      <c r="M91" s="41"/>
      <c r="N91" s="48"/>
      <c r="O91" s="43"/>
    </row>
    <row r="92" spans="2:17" x14ac:dyDescent="0.2">
      <c r="B92" s="19">
        <v>38565</v>
      </c>
      <c r="C92" s="61">
        <v>0</v>
      </c>
      <c r="D92" s="61">
        <v>0</v>
      </c>
      <c r="E92" s="62" t="s">
        <v>36</v>
      </c>
      <c r="F92" s="61">
        <v>128689.76</v>
      </c>
      <c r="G92" s="61">
        <v>75000</v>
      </c>
      <c r="H92" s="92"/>
      <c r="I92" s="92"/>
      <c r="J92" s="92"/>
      <c r="K92" s="61">
        <v>11235992.84</v>
      </c>
      <c r="L92" s="63">
        <f t="shared" si="5"/>
        <v>55.162286214093427</v>
      </c>
    </row>
    <row r="93" spans="2:17" x14ac:dyDescent="0.2">
      <c r="B93" s="19">
        <v>38596</v>
      </c>
      <c r="C93" s="61">
        <v>121229.98</v>
      </c>
      <c r="D93" s="61">
        <v>17117064</v>
      </c>
      <c r="E93" s="62">
        <f t="shared" si="4"/>
        <v>141.19497503835274</v>
      </c>
      <c r="F93" s="61">
        <v>171134.37</v>
      </c>
      <c r="G93" s="61">
        <v>53034</v>
      </c>
      <c r="H93" s="92"/>
      <c r="I93" s="92"/>
      <c r="J93" s="92"/>
      <c r="K93" s="61">
        <v>11717709.950000001</v>
      </c>
      <c r="L93" s="63">
        <f t="shared" si="5"/>
        <v>52.271914855784523</v>
      </c>
    </row>
    <row r="94" spans="2:17" x14ac:dyDescent="0.2">
      <c r="B94" s="19">
        <v>38626</v>
      </c>
      <c r="C94" s="61">
        <v>42170</v>
      </c>
      <c r="D94" s="61">
        <v>5918336</v>
      </c>
      <c r="E94" s="62">
        <f t="shared" si="4"/>
        <v>140.34470002371353</v>
      </c>
      <c r="F94" s="61">
        <v>91173.75</v>
      </c>
      <c r="G94" s="61">
        <v>41831.9</v>
      </c>
      <c r="H94" s="92"/>
      <c r="I94" s="92"/>
      <c r="J94" s="92"/>
      <c r="K94" s="61">
        <v>7188462.3000000007</v>
      </c>
      <c r="L94" s="63">
        <f t="shared" si="5"/>
        <v>54.046292770269538</v>
      </c>
    </row>
    <row r="95" spans="2:17" x14ac:dyDescent="0.2">
      <c r="B95" s="19">
        <v>38657</v>
      </c>
      <c r="C95" s="61">
        <v>86809.82</v>
      </c>
      <c r="D95" s="61">
        <v>9117825</v>
      </c>
      <c r="E95" s="62">
        <f t="shared" si="4"/>
        <v>105.03218414690872</v>
      </c>
      <c r="F95" s="61">
        <v>64940</v>
      </c>
      <c r="G95" s="61">
        <v>75969.5</v>
      </c>
      <c r="H95" s="92"/>
      <c r="I95" s="92"/>
      <c r="J95" s="92"/>
      <c r="K95" s="61">
        <v>6923295.7999999998</v>
      </c>
      <c r="L95" s="63">
        <f t="shared" si="5"/>
        <v>49.132924323768094</v>
      </c>
    </row>
    <row r="96" spans="2:17" ht="13.5" thickBot="1" x14ac:dyDescent="0.25">
      <c r="B96" s="19">
        <v>38687</v>
      </c>
      <c r="C96" s="61">
        <v>35242</v>
      </c>
      <c r="D96" s="61">
        <v>4895237</v>
      </c>
      <c r="E96" s="62">
        <f t="shared" si="4"/>
        <v>138.90349582884059</v>
      </c>
      <c r="F96" s="61">
        <v>77868.02</v>
      </c>
      <c r="G96" s="61">
        <v>55000</v>
      </c>
      <c r="H96" s="142"/>
      <c r="I96" s="142"/>
      <c r="J96" s="142"/>
      <c r="K96" s="61">
        <v>7057274.2699999996</v>
      </c>
      <c r="L96" s="63">
        <f t="shared" si="5"/>
        <v>53.114920129012219</v>
      </c>
    </row>
    <row r="97" spans="2:15" ht="13.5" thickBot="1" x14ac:dyDescent="0.25">
      <c r="B97" s="56" t="s">
        <v>32</v>
      </c>
      <c r="C97" s="64">
        <f>SUM(C85:C96)</f>
        <v>820847.03</v>
      </c>
      <c r="D97" s="64">
        <f>SUM(D85:D96)</f>
        <v>81976525.900000006</v>
      </c>
      <c r="E97" s="65">
        <f>+D97/C97</f>
        <v>99.868212838633283</v>
      </c>
      <c r="F97" s="64">
        <f>SUM(F85:F96)</f>
        <v>2531986.0254899999</v>
      </c>
      <c r="G97" s="64">
        <f>SUM(G85:G96)</f>
        <v>718216.6</v>
      </c>
      <c r="H97" s="144"/>
      <c r="I97" s="144"/>
      <c r="J97" s="144"/>
      <c r="K97" s="64">
        <f>SUM(K85:K96)</f>
        <v>181847250.21000004</v>
      </c>
      <c r="L97" s="66">
        <f t="shared" si="5"/>
        <v>55.949511819308427</v>
      </c>
    </row>
    <row r="98" spans="2:15" x14ac:dyDescent="0.2">
      <c r="B98" s="19">
        <v>38718</v>
      </c>
      <c r="C98" s="61">
        <v>42310</v>
      </c>
      <c r="D98" s="61">
        <v>6143471</v>
      </c>
      <c r="E98" s="62">
        <f>+D98/C98</f>
        <v>145.20139446939257</v>
      </c>
      <c r="F98" s="61">
        <v>138069.54</v>
      </c>
      <c r="G98" s="61">
        <v>75617.899999999994</v>
      </c>
      <c r="H98" s="140"/>
      <c r="I98" s="140"/>
      <c r="J98" s="140"/>
      <c r="K98" s="61">
        <v>11080183.17</v>
      </c>
      <c r="L98" s="63">
        <f>+K98/SUM(F98:G98)</f>
        <v>51.852290289031494</v>
      </c>
      <c r="M98" s="199" t="s">
        <v>33</v>
      </c>
      <c r="N98" s="200"/>
      <c r="O98" s="201"/>
    </row>
    <row r="99" spans="2:15" x14ac:dyDescent="0.2">
      <c r="B99" s="19">
        <v>38749</v>
      </c>
      <c r="C99" s="61">
        <v>42301.3</v>
      </c>
      <c r="D99" s="61">
        <v>5717049</v>
      </c>
      <c r="E99" s="62">
        <f t="shared" ref="E99:E106" si="6">+D99/C99</f>
        <v>135.15066912837193</v>
      </c>
      <c r="F99" s="61">
        <v>126560.99</v>
      </c>
      <c r="G99" s="61">
        <v>57788.800000000003</v>
      </c>
      <c r="H99" s="92"/>
      <c r="I99" s="92"/>
      <c r="J99" s="92"/>
      <c r="K99" s="61">
        <v>10089886.6</v>
      </c>
      <c r="L99" s="63">
        <f t="shared" ref="L99:L110" si="7">+K99/SUM(F99:G99)</f>
        <v>54.732292344894994</v>
      </c>
      <c r="M99" s="38"/>
      <c r="N99" s="44"/>
      <c r="O99" s="40"/>
    </row>
    <row r="100" spans="2:15" x14ac:dyDescent="0.2">
      <c r="B100" s="19">
        <v>38777</v>
      </c>
      <c r="C100" s="61">
        <v>129878</v>
      </c>
      <c r="D100" s="61">
        <v>14630818</v>
      </c>
      <c r="E100" s="62">
        <f t="shared" si="6"/>
        <v>112.65047198139793</v>
      </c>
      <c r="F100" s="61">
        <v>278198.05</v>
      </c>
      <c r="G100" s="61">
        <v>130388.18</v>
      </c>
      <c r="H100" s="92"/>
      <c r="I100" s="92"/>
      <c r="J100" s="92"/>
      <c r="K100" s="61">
        <v>20872452.080000002</v>
      </c>
      <c r="L100" s="63">
        <f t="shared" si="7"/>
        <v>51.084570520156795</v>
      </c>
      <c r="M100" s="38"/>
      <c r="N100" s="44"/>
      <c r="O100" s="40"/>
    </row>
    <row r="101" spans="2:15" x14ac:dyDescent="0.2">
      <c r="B101" s="19">
        <v>38808</v>
      </c>
      <c r="C101" s="61">
        <v>0</v>
      </c>
      <c r="D101" s="61">
        <v>0</v>
      </c>
      <c r="E101" s="62" t="s">
        <v>36</v>
      </c>
      <c r="F101" s="61">
        <v>194613.4</v>
      </c>
      <c r="G101" s="61">
        <v>116011.9</v>
      </c>
      <c r="H101" s="92"/>
      <c r="I101" s="92"/>
      <c r="J101" s="92"/>
      <c r="K101" s="61">
        <v>16509785.1</v>
      </c>
      <c r="L101" s="63">
        <f t="shared" si="7"/>
        <v>53.150162269460985</v>
      </c>
      <c r="M101" s="38"/>
      <c r="N101" s="44"/>
      <c r="O101" s="40"/>
    </row>
    <row r="102" spans="2:15" x14ac:dyDescent="0.2">
      <c r="B102" s="19">
        <v>38838</v>
      </c>
      <c r="C102" s="61">
        <v>78653.87</v>
      </c>
      <c r="D102" s="61">
        <v>10174511</v>
      </c>
      <c r="E102" s="62">
        <f t="shared" si="6"/>
        <v>129.35804684499314</v>
      </c>
      <c r="F102" s="61">
        <v>431796.46</v>
      </c>
      <c r="G102" s="61">
        <v>145189.4</v>
      </c>
      <c r="H102" s="92"/>
      <c r="I102" s="92"/>
      <c r="J102" s="92"/>
      <c r="K102" s="61">
        <v>30455544.489999998</v>
      </c>
      <c r="L102" s="63">
        <f t="shared" si="7"/>
        <v>52.783866297867334</v>
      </c>
      <c r="M102" s="38"/>
      <c r="N102" s="44"/>
      <c r="O102" s="40"/>
    </row>
    <row r="103" spans="2:15" x14ac:dyDescent="0.2">
      <c r="B103" s="19">
        <v>38869</v>
      </c>
      <c r="C103" s="61">
        <v>40710</v>
      </c>
      <c r="D103" s="61">
        <v>5908311</v>
      </c>
      <c r="E103" s="62">
        <f t="shared" si="6"/>
        <v>145.13168754605749</v>
      </c>
      <c r="F103" s="61">
        <v>252605.12</v>
      </c>
      <c r="G103" s="61">
        <v>188414.2</v>
      </c>
      <c r="H103" s="92"/>
      <c r="I103" s="92"/>
      <c r="J103" s="92"/>
      <c r="K103" s="61">
        <v>23622026.25</v>
      </c>
      <c r="L103" s="63">
        <f t="shared" si="7"/>
        <v>53.562338833591234</v>
      </c>
      <c r="M103" s="45"/>
      <c r="N103" s="46"/>
      <c r="O103" s="47"/>
    </row>
    <row r="104" spans="2:15" ht="13.5" thickBot="1" x14ac:dyDescent="0.25">
      <c r="B104" s="19">
        <v>38899</v>
      </c>
      <c r="C104" s="61">
        <v>130253.9</v>
      </c>
      <c r="D104" s="61">
        <v>12896729</v>
      </c>
      <c r="E104" s="62">
        <f t="shared" si="6"/>
        <v>99.012229192369674</v>
      </c>
      <c r="F104" s="61">
        <v>259214.46030999999</v>
      </c>
      <c r="G104" s="61">
        <v>10731.6</v>
      </c>
      <c r="H104" s="92"/>
      <c r="I104" s="92"/>
      <c r="J104" s="92"/>
      <c r="K104" s="61">
        <v>15056566.129999999</v>
      </c>
      <c r="L104" s="63">
        <f t="shared" si="7"/>
        <v>55.776202522494224</v>
      </c>
      <c r="M104" s="41"/>
      <c r="N104" s="48"/>
      <c r="O104" s="43"/>
    </row>
    <row r="105" spans="2:15" x14ac:dyDescent="0.2">
      <c r="B105" s="19">
        <v>38930</v>
      </c>
      <c r="C105" s="61">
        <v>88135.28</v>
      </c>
      <c r="D105" s="61">
        <v>11420833</v>
      </c>
      <c r="E105" s="62">
        <f t="shared" si="6"/>
        <v>129.58298878723707</v>
      </c>
      <c r="F105" s="61">
        <v>235560.74</v>
      </c>
      <c r="G105" s="61">
        <v>179647.1</v>
      </c>
      <c r="H105" s="92"/>
      <c r="I105" s="92"/>
      <c r="J105" s="92"/>
      <c r="K105" s="61">
        <v>21568853.899999999</v>
      </c>
      <c r="L105" s="63">
        <f t="shared" si="7"/>
        <v>51.947125805716965</v>
      </c>
    </row>
    <row r="106" spans="2:15" x14ac:dyDescent="0.2">
      <c r="B106" s="19">
        <v>38961</v>
      </c>
      <c r="C106" s="61">
        <v>42102.5</v>
      </c>
      <c r="D106" s="61">
        <v>4366055</v>
      </c>
      <c r="E106" s="62">
        <f t="shared" si="6"/>
        <v>103.70061160263643</v>
      </c>
      <c r="F106" s="61">
        <v>157529.65</v>
      </c>
      <c r="G106" s="61">
        <v>82894.539999999994</v>
      </c>
      <c r="H106" s="92"/>
      <c r="I106" s="92"/>
      <c r="J106" s="92"/>
      <c r="K106" s="61">
        <v>11831298.899999999</v>
      </c>
      <c r="L106" s="63">
        <f t="shared" si="7"/>
        <v>49.210101945232708</v>
      </c>
    </row>
    <row r="107" spans="2:15" x14ac:dyDescent="0.2">
      <c r="B107" s="19">
        <v>38991</v>
      </c>
      <c r="C107" s="61">
        <v>84518.67</v>
      </c>
      <c r="D107" s="61">
        <v>10996583</v>
      </c>
      <c r="E107" s="62">
        <f t="shared" ref="E107:E112" si="8">+D107/C107</f>
        <v>130.10832991101256</v>
      </c>
      <c r="F107" s="61">
        <v>173347.50107</v>
      </c>
      <c r="G107" s="61">
        <v>85582</v>
      </c>
      <c r="H107" s="92"/>
      <c r="I107" s="92"/>
      <c r="J107" s="92"/>
      <c r="K107" s="61">
        <v>12859969.57</v>
      </c>
      <c r="L107" s="63">
        <f t="shared" si="7"/>
        <v>49.665911056320255</v>
      </c>
    </row>
    <row r="108" spans="2:15" x14ac:dyDescent="0.2">
      <c r="B108" s="19">
        <v>39022</v>
      </c>
      <c r="C108" s="61">
        <v>42348</v>
      </c>
      <c r="D108" s="61">
        <v>4386731</v>
      </c>
      <c r="E108" s="62">
        <f t="shared" si="8"/>
        <v>103.58767828468876</v>
      </c>
      <c r="F108" s="61">
        <v>314002.70199999999</v>
      </c>
      <c r="G108" s="61">
        <v>151079.4</v>
      </c>
      <c r="H108" s="92"/>
      <c r="I108" s="92"/>
      <c r="J108" s="92"/>
      <c r="K108" s="61">
        <v>28782181.140000001</v>
      </c>
      <c r="L108" s="63">
        <f t="shared" si="7"/>
        <v>61.886236895007421</v>
      </c>
    </row>
    <row r="109" spans="2:15" ht="13.5" thickBot="1" x14ac:dyDescent="0.25">
      <c r="B109" s="19">
        <v>39052</v>
      </c>
      <c r="C109" s="61">
        <v>42350</v>
      </c>
      <c r="D109" s="61">
        <v>5174467</v>
      </c>
      <c r="E109" s="62">
        <f t="shared" si="8"/>
        <v>122.18340023612751</v>
      </c>
      <c r="F109" s="61">
        <v>304344.53499999997</v>
      </c>
      <c r="G109" s="61">
        <v>139760.1</v>
      </c>
      <c r="H109" s="142"/>
      <c r="I109" s="142"/>
      <c r="J109" s="142"/>
      <c r="K109" s="61">
        <v>23636577.640000001</v>
      </c>
      <c r="L109" s="63">
        <f t="shared" si="7"/>
        <v>53.222992459873787</v>
      </c>
    </row>
    <row r="110" spans="2:15" ht="13.5" thickBot="1" x14ac:dyDescent="0.25">
      <c r="B110" s="56" t="s">
        <v>34</v>
      </c>
      <c r="C110" s="64">
        <f>SUM(C98:C109)</f>
        <v>763561.52</v>
      </c>
      <c r="D110" s="64">
        <f>SUM(D98:D109)</f>
        <v>91815558</v>
      </c>
      <c r="E110" s="65">
        <f t="shared" si="8"/>
        <v>120.2464445824876</v>
      </c>
      <c r="F110" s="64">
        <f>SUM(F98:F109)</f>
        <v>2865843.1483800001</v>
      </c>
      <c r="G110" s="64">
        <f>SUM(G98:G109)</f>
        <v>1363105.12</v>
      </c>
      <c r="H110" s="144"/>
      <c r="I110" s="144"/>
      <c r="J110" s="144"/>
      <c r="K110" s="64">
        <f>SUM(K98:K109)</f>
        <v>226365324.96999997</v>
      </c>
      <c r="L110" s="66">
        <f t="shared" si="7"/>
        <v>53.52757012010332</v>
      </c>
    </row>
    <row r="111" spans="2:15" x14ac:dyDescent="0.2">
      <c r="B111" s="19">
        <v>39083</v>
      </c>
      <c r="C111" s="61">
        <v>86964.6</v>
      </c>
      <c r="D111" s="61">
        <v>8632345.6999999993</v>
      </c>
      <c r="E111" s="62">
        <f t="shared" si="8"/>
        <v>99.262754040149659</v>
      </c>
      <c r="F111" s="61">
        <v>156214.25</v>
      </c>
      <c r="G111" s="61">
        <v>134070.32902</v>
      </c>
      <c r="H111" s="140"/>
      <c r="I111" s="140"/>
      <c r="J111" s="140"/>
      <c r="K111" s="61">
        <v>16895726.899999999</v>
      </c>
      <c r="L111" s="63">
        <f>+K111/SUM(F111:G111)</f>
        <v>58.204011239728715</v>
      </c>
      <c r="M111" s="199" t="s">
        <v>35</v>
      </c>
      <c r="N111" s="200"/>
      <c r="O111" s="201"/>
    </row>
    <row r="112" spans="2:15" x14ac:dyDescent="0.2">
      <c r="B112" s="19">
        <v>39114</v>
      </c>
      <c r="C112" s="61">
        <v>84600.6</v>
      </c>
      <c r="D112" s="61">
        <v>9679107</v>
      </c>
      <c r="E112" s="62">
        <f t="shared" si="8"/>
        <v>114.40943681250486</v>
      </c>
      <c r="F112" s="61">
        <v>178982.73</v>
      </c>
      <c r="G112" s="61">
        <v>118296.7</v>
      </c>
      <c r="H112" s="92"/>
      <c r="I112" s="92"/>
      <c r="J112" s="92"/>
      <c r="K112" s="61">
        <v>17401040.530000001</v>
      </c>
      <c r="L112" s="63">
        <f t="shared" ref="L112:L123" si="9">+K112/SUM(F112:G112)</f>
        <v>58.534290549467222</v>
      </c>
      <c r="M112" s="38"/>
      <c r="N112" s="44"/>
      <c r="O112" s="40"/>
    </row>
    <row r="113" spans="2:15" x14ac:dyDescent="0.2">
      <c r="B113" s="19">
        <v>39142</v>
      </c>
      <c r="C113" s="61">
        <v>41561.93</v>
      </c>
      <c r="D113" s="61">
        <v>5668855</v>
      </c>
      <c r="E113" s="62">
        <f t="shared" ref="E113:E118" si="10">+D113/C113</f>
        <v>136.3953743245321</v>
      </c>
      <c r="F113" s="61">
        <v>309847.34000000003</v>
      </c>
      <c r="G113" s="61">
        <v>182142.5</v>
      </c>
      <c r="H113" s="92"/>
      <c r="I113" s="92"/>
      <c r="J113" s="92"/>
      <c r="K113" s="61">
        <v>29036526.5</v>
      </c>
      <c r="L113" s="63">
        <f t="shared" si="9"/>
        <v>59.018549041581828</v>
      </c>
      <c r="M113" s="38"/>
      <c r="N113" s="44"/>
      <c r="O113" s="40"/>
    </row>
    <row r="114" spans="2:15" x14ac:dyDescent="0.2">
      <c r="B114" s="19">
        <v>39173</v>
      </c>
      <c r="C114" s="61">
        <v>84311</v>
      </c>
      <c r="D114" s="61">
        <v>9692403</v>
      </c>
      <c r="E114" s="62">
        <f t="shared" si="10"/>
        <v>114.9601238272586</v>
      </c>
      <c r="F114" s="61">
        <v>271322.022</v>
      </c>
      <c r="G114" s="61">
        <v>76174.5</v>
      </c>
      <c r="H114" s="92"/>
      <c r="I114" s="92"/>
      <c r="J114" s="92"/>
      <c r="K114" s="61">
        <v>22135267.979999997</v>
      </c>
      <c r="L114" s="63">
        <f t="shared" si="9"/>
        <v>63.699250434512251</v>
      </c>
      <c r="M114" s="38"/>
      <c r="N114" s="44"/>
      <c r="O114" s="40"/>
    </row>
    <row r="115" spans="2:15" x14ac:dyDescent="0.2">
      <c r="B115" s="19">
        <v>39203</v>
      </c>
      <c r="C115" s="61">
        <v>84570.855280000003</v>
      </c>
      <c r="D115" s="61">
        <v>10763150.5</v>
      </c>
      <c r="E115" s="62">
        <f t="shared" si="10"/>
        <v>127.26784498471729</v>
      </c>
      <c r="F115" s="61">
        <v>518264.1</v>
      </c>
      <c r="G115" s="61">
        <v>252989.6</v>
      </c>
      <c r="H115" s="92"/>
      <c r="I115" s="92"/>
      <c r="J115" s="92"/>
      <c r="K115" s="61">
        <v>47637255.829999998</v>
      </c>
      <c r="L115" s="63">
        <f t="shared" si="9"/>
        <v>61.765999735236278</v>
      </c>
      <c r="M115" s="38"/>
      <c r="N115" s="44"/>
      <c r="O115" s="40"/>
    </row>
    <row r="116" spans="2:15" x14ac:dyDescent="0.2">
      <c r="B116" s="19">
        <v>39234</v>
      </c>
      <c r="C116" s="61">
        <v>58021.68</v>
      </c>
      <c r="D116" s="61">
        <v>5110456</v>
      </c>
      <c r="E116" s="62">
        <f t="shared" si="10"/>
        <v>88.078387251110271</v>
      </c>
      <c r="F116" s="61">
        <v>433437.989</v>
      </c>
      <c r="G116" s="61">
        <v>150106.658</v>
      </c>
      <c r="H116" s="92"/>
      <c r="I116" s="92"/>
      <c r="J116" s="92"/>
      <c r="K116" s="61">
        <v>39071062.259999998</v>
      </c>
      <c r="L116" s="63">
        <f t="shared" si="9"/>
        <v>66.954709396897272</v>
      </c>
      <c r="M116" s="45"/>
      <c r="N116" s="46"/>
      <c r="O116" s="47"/>
    </row>
    <row r="117" spans="2:15" ht="13.5" thickBot="1" x14ac:dyDescent="0.25">
      <c r="B117" s="19">
        <v>39264</v>
      </c>
      <c r="C117" s="61">
        <v>29087.1</v>
      </c>
      <c r="D117" s="61">
        <v>3410159.03</v>
      </c>
      <c r="E117" s="62">
        <f t="shared" si="10"/>
        <v>117.23956771214731</v>
      </c>
      <c r="F117" s="61">
        <v>330663.59999999998</v>
      </c>
      <c r="G117" s="61">
        <v>163913.5</v>
      </c>
      <c r="H117" s="92"/>
      <c r="I117" s="92"/>
      <c r="J117" s="92"/>
      <c r="K117" s="61">
        <v>31585123.84</v>
      </c>
      <c r="L117" s="63">
        <f t="shared" si="9"/>
        <v>63.862891832234048</v>
      </c>
      <c r="M117" s="41"/>
      <c r="N117" s="48"/>
      <c r="O117" s="43"/>
    </row>
    <row r="118" spans="2:15" x14ac:dyDescent="0.2">
      <c r="B118" s="19">
        <v>39295</v>
      </c>
      <c r="C118" s="61">
        <v>126206.2</v>
      </c>
      <c r="D118" s="61">
        <v>13926261</v>
      </c>
      <c r="E118" s="62">
        <f t="shared" si="10"/>
        <v>110.34529999318576</v>
      </c>
      <c r="F118" s="61">
        <v>309137.65999999997</v>
      </c>
      <c r="G118" s="61">
        <v>133428.79999999999</v>
      </c>
      <c r="H118" s="92"/>
      <c r="I118" s="92"/>
      <c r="J118" s="92"/>
      <c r="K118" s="61">
        <v>29862901.600000001</v>
      </c>
      <c r="L118" s="63">
        <f t="shared" si="9"/>
        <v>67.476648817897328</v>
      </c>
    </row>
    <row r="119" spans="2:15" x14ac:dyDescent="0.2">
      <c r="B119" s="19">
        <v>39326</v>
      </c>
      <c r="C119" s="61">
        <v>0</v>
      </c>
      <c r="D119" s="61">
        <v>0</v>
      </c>
      <c r="E119" s="62" t="s">
        <v>36</v>
      </c>
      <c r="F119" s="61">
        <v>296531.08399999997</v>
      </c>
      <c r="G119" s="61">
        <v>52134.3</v>
      </c>
      <c r="H119" s="92"/>
      <c r="I119" s="92"/>
      <c r="J119" s="92"/>
      <c r="K119" s="61">
        <v>25544831.109999999</v>
      </c>
      <c r="L119" s="63">
        <f t="shared" si="9"/>
        <v>73.264603491581497</v>
      </c>
    </row>
    <row r="120" spans="2:15" x14ac:dyDescent="0.2">
      <c r="B120" s="19">
        <v>39356</v>
      </c>
      <c r="C120" s="61">
        <v>128726.31</v>
      </c>
      <c r="D120" s="61">
        <v>14064500</v>
      </c>
      <c r="E120" s="62">
        <f>+D120/C120</f>
        <v>109.258938596158</v>
      </c>
      <c r="F120" s="61">
        <v>433895.79</v>
      </c>
      <c r="G120" s="61">
        <v>80974.2</v>
      </c>
      <c r="H120" s="92"/>
      <c r="I120" s="92"/>
      <c r="J120" s="92"/>
      <c r="K120" s="61">
        <v>41164836.809999995</v>
      </c>
      <c r="L120" s="63">
        <f t="shared" si="9"/>
        <v>79.951905548039406</v>
      </c>
    </row>
    <row r="121" spans="2:15" x14ac:dyDescent="0.2">
      <c r="B121" s="19">
        <v>39387</v>
      </c>
      <c r="C121" s="61">
        <v>58379.6</v>
      </c>
      <c r="D121" s="61">
        <v>5364036.3099999996</v>
      </c>
      <c r="E121" s="62">
        <f>+D121/C121</f>
        <v>91.882032593577208</v>
      </c>
      <c r="F121" s="61">
        <v>274061.01299999998</v>
      </c>
      <c r="G121" s="61">
        <v>70602.2</v>
      </c>
      <c r="H121" s="92"/>
      <c r="I121" s="92"/>
      <c r="J121" s="92"/>
      <c r="K121" s="61">
        <v>25329932.400000002</v>
      </c>
      <c r="L121" s="63">
        <f t="shared" si="9"/>
        <v>73.491836217519406</v>
      </c>
    </row>
    <row r="122" spans="2:15" ht="13.5" thickBot="1" x14ac:dyDescent="0.25">
      <c r="B122" s="19">
        <v>39417</v>
      </c>
      <c r="C122" s="61">
        <v>74257.289999999994</v>
      </c>
      <c r="D122" s="61">
        <v>8759963.0199999996</v>
      </c>
      <c r="E122" s="62">
        <f>+D122/C122</f>
        <v>117.96771764765452</v>
      </c>
      <c r="F122" s="61">
        <v>236777.1128</v>
      </c>
      <c r="G122" s="61">
        <v>114701.6</v>
      </c>
      <c r="H122" s="142"/>
      <c r="I122" s="142"/>
      <c r="J122" s="142"/>
      <c r="K122" s="61">
        <v>29789259.760000002</v>
      </c>
      <c r="L122" s="63">
        <f t="shared" si="9"/>
        <v>84.754093705102477</v>
      </c>
    </row>
    <row r="123" spans="2:15" ht="13.5" thickBot="1" x14ac:dyDescent="0.25">
      <c r="B123" s="56" t="s">
        <v>37</v>
      </c>
      <c r="C123" s="64">
        <f>SUM(C111:C122)</f>
        <v>856687.16527999996</v>
      </c>
      <c r="D123" s="64">
        <f>SUM(D111:D122)</f>
        <v>95071236.560000002</v>
      </c>
      <c r="E123" s="65">
        <f>+D123/C123</f>
        <v>110.97544169338276</v>
      </c>
      <c r="F123" s="64">
        <f>SUM(F111:F122)</f>
        <v>3749134.6908</v>
      </c>
      <c r="G123" s="64">
        <f>SUM(G111:G122)</f>
        <v>1529534.88702</v>
      </c>
      <c r="H123" s="144"/>
      <c r="I123" s="144"/>
      <c r="J123" s="144"/>
      <c r="K123" s="64">
        <f>SUM(K111:K122)</f>
        <v>355453765.51999998</v>
      </c>
      <c r="L123" s="66">
        <f t="shared" si="9"/>
        <v>67.337756281156786</v>
      </c>
    </row>
    <row r="124" spans="2:15" x14ac:dyDescent="0.2">
      <c r="B124" s="19">
        <v>39448</v>
      </c>
      <c r="C124" s="61">
        <v>84393.813500000004</v>
      </c>
      <c r="D124" s="61">
        <v>8863563.25</v>
      </c>
      <c r="E124" s="62">
        <f t="shared" ref="E124:E131" si="11">+D124/C124</f>
        <v>105.02622031649274</v>
      </c>
      <c r="F124" s="61">
        <v>462302.27399999998</v>
      </c>
      <c r="G124" s="61">
        <v>72846.5</v>
      </c>
      <c r="H124" s="140"/>
      <c r="I124" s="140"/>
      <c r="J124" s="140"/>
      <c r="K124" s="61">
        <v>47913829.150390625</v>
      </c>
      <c r="L124" s="63">
        <f>+K124/SUM(F124:G124)</f>
        <v>89.533661438212746</v>
      </c>
      <c r="M124" s="199" t="s">
        <v>38</v>
      </c>
      <c r="N124" s="200"/>
      <c r="O124" s="201"/>
    </row>
    <row r="125" spans="2:15" x14ac:dyDescent="0.2">
      <c r="B125" s="19">
        <v>39479</v>
      </c>
      <c r="C125" s="61">
        <v>41784.648000000001</v>
      </c>
      <c r="D125" s="61">
        <v>5030838.5</v>
      </c>
      <c r="E125" s="62">
        <f t="shared" si="11"/>
        <v>120.39920738353473</v>
      </c>
      <c r="F125" s="61">
        <v>575678.56999999995</v>
      </c>
      <c r="G125" s="61">
        <v>68502.100000000006</v>
      </c>
      <c r="H125" s="92"/>
      <c r="I125" s="92"/>
      <c r="J125" s="92"/>
      <c r="K125" s="61">
        <v>68794059.129394531</v>
      </c>
      <c r="L125" s="63">
        <f t="shared" ref="L125:L136" si="12">+K125/SUM(F125:G125)</f>
        <v>106.79311307089444</v>
      </c>
      <c r="M125" s="38"/>
      <c r="N125" s="44"/>
      <c r="O125" s="40"/>
    </row>
    <row r="126" spans="2:15" x14ac:dyDescent="0.2">
      <c r="B126" s="19">
        <v>39508</v>
      </c>
      <c r="C126" s="61">
        <v>84687</v>
      </c>
      <c r="D126" s="61">
        <v>9836549.5</v>
      </c>
      <c r="E126" s="62">
        <f t="shared" si="11"/>
        <v>116.1518237746053</v>
      </c>
      <c r="F126" s="61">
        <v>380355.31</v>
      </c>
      <c r="G126" s="61">
        <v>80000</v>
      </c>
      <c r="H126" s="92"/>
      <c r="I126" s="92"/>
      <c r="J126" s="92"/>
      <c r="K126" s="61">
        <v>50116513.76171875</v>
      </c>
      <c r="L126" s="63">
        <f t="shared" si="12"/>
        <v>108.86485432679977</v>
      </c>
      <c r="M126" s="38"/>
      <c r="N126" s="44"/>
      <c r="O126" s="40"/>
    </row>
    <row r="127" spans="2:15" x14ac:dyDescent="0.2">
      <c r="B127" s="19">
        <v>39539</v>
      </c>
      <c r="C127" s="61">
        <v>0</v>
      </c>
      <c r="D127" s="61">
        <v>0</v>
      </c>
      <c r="E127" s="62" t="s">
        <v>36</v>
      </c>
      <c r="F127" s="61">
        <v>361820.39559000015</v>
      </c>
      <c r="G127" s="61">
        <v>62580.4</v>
      </c>
      <c r="H127" s="92"/>
      <c r="I127" s="92"/>
      <c r="J127" s="92"/>
      <c r="K127" s="61">
        <v>45876567.715560913</v>
      </c>
      <c r="L127" s="63">
        <f t="shared" si="12"/>
        <v>108.09727076921122</v>
      </c>
      <c r="M127" s="38"/>
      <c r="N127" s="44"/>
      <c r="O127" s="40"/>
    </row>
    <row r="128" spans="2:15" x14ac:dyDescent="0.2">
      <c r="B128" s="19">
        <v>39569</v>
      </c>
      <c r="C128" s="61">
        <v>83938.008000000002</v>
      </c>
      <c r="D128" s="61">
        <v>10787180.5</v>
      </c>
      <c r="E128" s="62">
        <f t="shared" si="11"/>
        <v>128.51365855620494</v>
      </c>
      <c r="F128" s="61">
        <v>541163.14199999999</v>
      </c>
      <c r="G128" s="61">
        <v>50000</v>
      </c>
      <c r="H128" s="92"/>
      <c r="I128" s="92"/>
      <c r="J128" s="92"/>
      <c r="K128" s="61">
        <v>72585112.042480469</v>
      </c>
      <c r="L128" s="63">
        <f t="shared" si="12"/>
        <v>122.78355480166331</v>
      </c>
      <c r="M128" s="38"/>
      <c r="N128" s="44"/>
      <c r="O128" s="40"/>
    </row>
    <row r="129" spans="2:15" x14ac:dyDescent="0.2">
      <c r="B129" s="19">
        <v>39600</v>
      </c>
      <c r="C129" s="61">
        <v>42349</v>
      </c>
      <c r="D129" s="61">
        <v>4386463</v>
      </c>
      <c r="E129" s="62">
        <f t="shared" si="11"/>
        <v>103.57890387022125</v>
      </c>
      <c r="F129" s="61">
        <v>394731.17982999992</v>
      </c>
      <c r="G129" s="61">
        <v>83247</v>
      </c>
      <c r="H129" s="92"/>
      <c r="I129" s="92"/>
      <c r="J129" s="92"/>
      <c r="K129" s="61">
        <v>60366482.948120117</v>
      </c>
      <c r="L129" s="63">
        <f t="shared" si="12"/>
        <v>126.29547852914617</v>
      </c>
      <c r="M129" s="45"/>
      <c r="N129" s="46"/>
      <c r="O129" s="47"/>
    </row>
    <row r="130" spans="2:15" ht="13.5" thickBot="1" x14ac:dyDescent="0.25">
      <c r="B130" s="19">
        <v>39630</v>
      </c>
      <c r="C130" s="61">
        <v>42351.088499999998</v>
      </c>
      <c r="D130" s="61">
        <v>14008329.929992676</v>
      </c>
      <c r="E130" s="62">
        <f t="shared" si="11"/>
        <v>330.76670343414378</v>
      </c>
      <c r="F130" s="61">
        <v>444097.522</v>
      </c>
      <c r="G130" s="61">
        <v>67487</v>
      </c>
      <c r="H130" s="92"/>
      <c r="I130" s="92"/>
      <c r="J130" s="92"/>
      <c r="K130" s="61">
        <v>61637520.34375</v>
      </c>
      <c r="L130" s="63">
        <f t="shared" si="12"/>
        <v>120.4835519706165</v>
      </c>
      <c r="M130" s="41"/>
      <c r="N130" s="48"/>
      <c r="O130" s="43"/>
    </row>
    <row r="131" spans="2:15" x14ac:dyDescent="0.2">
      <c r="B131" s="19">
        <v>39661</v>
      </c>
      <c r="C131" s="61">
        <v>126477.04</v>
      </c>
      <c r="D131" s="61">
        <v>32652411</v>
      </c>
      <c r="E131" s="62">
        <f t="shared" si="11"/>
        <v>258.16868421335607</v>
      </c>
      <c r="F131" s="61">
        <v>490440.44400000002</v>
      </c>
      <c r="G131" s="61">
        <v>114202.8</v>
      </c>
      <c r="H131" s="92"/>
      <c r="I131" s="92"/>
      <c r="J131" s="92"/>
      <c r="K131" s="61">
        <v>70206671.7109375</v>
      </c>
      <c r="L131" s="63">
        <f t="shared" si="12"/>
        <v>116.11255464707962</v>
      </c>
    </row>
    <row r="132" spans="2:15" x14ac:dyDescent="0.2">
      <c r="B132" s="19">
        <v>39692</v>
      </c>
      <c r="C132" s="61">
        <v>0</v>
      </c>
      <c r="D132" s="61">
        <v>0</v>
      </c>
      <c r="E132" s="62" t="s">
        <v>36</v>
      </c>
      <c r="F132" s="61">
        <v>423775.32900000003</v>
      </c>
      <c r="G132" s="61">
        <v>28020</v>
      </c>
      <c r="H132" s="92"/>
      <c r="I132" s="92"/>
      <c r="J132" s="92"/>
      <c r="K132" s="61">
        <v>62455577.591796875</v>
      </c>
      <c r="L132" s="63">
        <f t="shared" si="12"/>
        <v>138.23865273250064</v>
      </c>
    </row>
    <row r="133" spans="2:15" x14ac:dyDescent="0.2">
      <c r="B133" s="19">
        <v>39722</v>
      </c>
      <c r="C133" s="61">
        <v>126609.92</v>
      </c>
      <c r="D133" s="61">
        <v>41036059</v>
      </c>
      <c r="E133" s="62">
        <f>+D133/C133</f>
        <v>324.11408995440485</v>
      </c>
      <c r="F133" s="61">
        <v>319048.09999999998</v>
      </c>
      <c r="G133" s="61">
        <v>60076.6</v>
      </c>
      <c r="H133" s="92"/>
      <c r="I133" s="92"/>
      <c r="J133" s="92"/>
      <c r="K133" s="61">
        <v>44718224.68359375</v>
      </c>
      <c r="L133" s="63">
        <f t="shared" si="12"/>
        <v>117.9512299873729</v>
      </c>
    </row>
    <row r="134" spans="2:15" x14ac:dyDescent="0.2">
      <c r="B134" s="19">
        <v>39753</v>
      </c>
      <c r="C134" s="61">
        <v>0</v>
      </c>
      <c r="D134" s="61">
        <v>0</v>
      </c>
      <c r="E134" s="62" t="s">
        <v>36</v>
      </c>
      <c r="F134" s="61">
        <v>473182.81767000008</v>
      </c>
      <c r="G134" s="61">
        <v>100003.5</v>
      </c>
      <c r="H134" s="92"/>
      <c r="I134" s="92"/>
      <c r="J134" s="92"/>
      <c r="K134" s="61">
        <v>72222516.091949463</v>
      </c>
      <c r="L134" s="63">
        <f t="shared" si="12"/>
        <v>126.00181453307135</v>
      </c>
    </row>
    <row r="135" spans="2:15" ht="13.5" thickBot="1" x14ac:dyDescent="0.25">
      <c r="B135" s="19">
        <v>39783</v>
      </c>
      <c r="C135" s="61">
        <v>84612.82</v>
      </c>
      <c r="D135" s="61">
        <v>28001899</v>
      </c>
      <c r="E135" s="62">
        <f t="shared" ref="E135:E140" si="13">+D135/C135</f>
        <v>330.94156417431776</v>
      </c>
      <c r="F135" s="61">
        <v>320813.7</v>
      </c>
      <c r="G135" s="61">
        <v>50121.7</v>
      </c>
      <c r="H135" s="142"/>
      <c r="I135" s="142"/>
      <c r="J135" s="142"/>
      <c r="K135" s="61">
        <v>42573356.5390625</v>
      </c>
      <c r="L135" s="63">
        <f t="shared" si="12"/>
        <v>114.77296731199691</v>
      </c>
    </row>
    <row r="136" spans="2:15" ht="13.5" thickBot="1" x14ac:dyDescent="0.25">
      <c r="B136" s="56" t="s">
        <v>39</v>
      </c>
      <c r="C136" s="64">
        <f>SUM(C124:C135)</f>
        <v>717203.33799999999</v>
      </c>
      <c r="D136" s="64">
        <f>SUM(D124:D135)</f>
        <v>154603293.67999268</v>
      </c>
      <c r="E136" s="65">
        <f t="shared" si="13"/>
        <v>215.56410224068517</v>
      </c>
      <c r="F136" s="64">
        <f>SUM(F124:F135)</f>
        <v>5187408.7840899993</v>
      </c>
      <c r="G136" s="64">
        <f>SUM(G124:G135)</f>
        <v>837087.6</v>
      </c>
      <c r="H136" s="144"/>
      <c r="I136" s="144"/>
      <c r="J136" s="144"/>
      <c r="K136" s="64">
        <f>SUM(K124:K135)</f>
        <v>699466431.70875549</v>
      </c>
      <c r="L136" s="66">
        <f t="shared" si="12"/>
        <v>116.10371840473933</v>
      </c>
    </row>
    <row r="137" spans="2:15" x14ac:dyDescent="0.2">
      <c r="B137" s="19">
        <v>39814</v>
      </c>
      <c r="C137" s="61">
        <v>42346</v>
      </c>
      <c r="D137" s="61">
        <v>13051030</v>
      </c>
      <c r="E137" s="62">
        <f t="shared" si="13"/>
        <v>308.1998299721343</v>
      </c>
      <c r="F137" s="61">
        <v>225286</v>
      </c>
      <c r="G137" s="61">
        <v>88148.800000000003</v>
      </c>
      <c r="H137" s="140"/>
      <c r="I137" s="140"/>
      <c r="J137" s="140"/>
      <c r="K137" s="61">
        <v>36912719.450000003</v>
      </c>
      <c r="L137" s="63">
        <f>+K137/SUM(F137:G137)</f>
        <v>117.76841451555477</v>
      </c>
      <c r="M137" s="199" t="s">
        <v>40</v>
      </c>
      <c r="N137" s="200"/>
      <c r="O137" s="201"/>
    </row>
    <row r="138" spans="2:15" x14ac:dyDescent="0.2">
      <c r="B138" s="19">
        <v>39845</v>
      </c>
      <c r="C138" s="61">
        <v>84566</v>
      </c>
      <c r="D138" s="61">
        <v>27398290</v>
      </c>
      <c r="E138" s="62">
        <f t="shared" si="13"/>
        <v>323.98706335879666</v>
      </c>
      <c r="F138" s="61">
        <v>382829.29</v>
      </c>
      <c r="G138" s="61">
        <v>53055.5</v>
      </c>
      <c r="H138" s="92"/>
      <c r="I138" s="92"/>
      <c r="J138" s="92"/>
      <c r="K138" s="61">
        <v>45426044.799999997</v>
      </c>
      <c r="L138" s="63">
        <f t="shared" ref="L138:L149" si="14">+K138/SUM(F138:G138)</f>
        <v>104.21571443224711</v>
      </c>
      <c r="M138" s="38"/>
      <c r="N138" s="44"/>
      <c r="O138" s="40"/>
    </row>
    <row r="139" spans="2:15" x14ac:dyDescent="0.2">
      <c r="B139" s="19">
        <v>39873</v>
      </c>
      <c r="C139" s="61">
        <v>42349</v>
      </c>
      <c r="D139" s="61">
        <v>12451080</v>
      </c>
      <c r="E139" s="62">
        <f t="shared" si="13"/>
        <v>294.01119270821033</v>
      </c>
      <c r="F139" s="61">
        <v>275576.21999999997</v>
      </c>
      <c r="G139" s="61">
        <v>72618.899999999994</v>
      </c>
      <c r="H139" s="92"/>
      <c r="I139" s="92"/>
      <c r="J139" s="92"/>
      <c r="K139" s="61">
        <v>38118615.340000004</v>
      </c>
      <c r="L139" s="63">
        <f t="shared" si="14"/>
        <v>109.47486955015339</v>
      </c>
      <c r="M139" s="38"/>
      <c r="N139" s="44"/>
      <c r="O139" s="40"/>
    </row>
    <row r="140" spans="2:15" x14ac:dyDescent="0.2">
      <c r="B140" s="19">
        <v>39904</v>
      </c>
      <c r="C140" s="61">
        <v>42350</v>
      </c>
      <c r="D140" s="61">
        <v>13221780</v>
      </c>
      <c r="E140" s="62">
        <f t="shared" si="13"/>
        <v>312.20259740259741</v>
      </c>
      <c r="F140" s="61">
        <v>492445.38</v>
      </c>
      <c r="G140" s="61">
        <v>118239.5</v>
      </c>
      <c r="H140" s="92"/>
      <c r="I140" s="92"/>
      <c r="J140" s="92"/>
      <c r="K140" s="61">
        <v>60994687.349999994</v>
      </c>
      <c r="L140" s="63">
        <f t="shared" si="14"/>
        <v>99.879151011565895</v>
      </c>
      <c r="M140" s="38"/>
      <c r="N140" s="44"/>
      <c r="O140" s="40"/>
    </row>
    <row r="141" spans="2:15" x14ac:dyDescent="0.2">
      <c r="B141" s="19">
        <v>39934</v>
      </c>
      <c r="C141" s="61">
        <v>0</v>
      </c>
      <c r="D141" s="61">
        <v>0</v>
      </c>
      <c r="E141" s="62" t="s">
        <v>36</v>
      </c>
      <c r="F141" s="61">
        <v>249515.65</v>
      </c>
      <c r="G141" s="61">
        <v>95560.6</v>
      </c>
      <c r="H141" s="92"/>
      <c r="I141" s="92"/>
      <c r="J141" s="92"/>
      <c r="K141" s="61">
        <v>34158860.829999998</v>
      </c>
      <c r="L141" s="63">
        <f t="shared" si="14"/>
        <v>98.989312738851197</v>
      </c>
      <c r="M141" s="38"/>
      <c r="N141" s="44"/>
      <c r="O141" s="40"/>
    </row>
    <row r="142" spans="2:15" x14ac:dyDescent="0.2">
      <c r="B142" s="19">
        <v>39965</v>
      </c>
      <c r="C142" s="61">
        <v>83491.39</v>
      </c>
      <c r="D142" s="61">
        <v>25605770</v>
      </c>
      <c r="E142" s="62">
        <f t="shared" ref="E142:E147" si="15">+D142/C142</f>
        <v>306.68755185414926</v>
      </c>
      <c r="F142" s="61">
        <v>365406.27</v>
      </c>
      <c r="G142" s="61">
        <v>69626.600000000006</v>
      </c>
      <c r="H142" s="92"/>
      <c r="I142" s="92"/>
      <c r="J142" s="92"/>
      <c r="K142" s="61">
        <v>34739801.780000001</v>
      </c>
      <c r="L142" s="63">
        <f t="shared" si="14"/>
        <v>79.855579142789836</v>
      </c>
      <c r="M142" s="45"/>
      <c r="N142" s="46"/>
      <c r="O142" s="47"/>
    </row>
    <row r="143" spans="2:15" ht="13.5" thickBot="1" x14ac:dyDescent="0.25">
      <c r="B143" s="19">
        <v>39995</v>
      </c>
      <c r="C143" s="61">
        <v>42349</v>
      </c>
      <c r="D143" s="61">
        <v>7686639</v>
      </c>
      <c r="E143" s="62">
        <f t="shared" si="15"/>
        <v>181.50697773265011</v>
      </c>
      <c r="F143" s="61">
        <v>463027.18</v>
      </c>
      <c r="G143" s="61">
        <v>72202.899999999994</v>
      </c>
      <c r="H143" s="92"/>
      <c r="I143" s="92"/>
      <c r="J143" s="92"/>
      <c r="K143" s="61">
        <v>47854696.869999997</v>
      </c>
      <c r="L143" s="63">
        <f t="shared" si="14"/>
        <v>89.409580399517154</v>
      </c>
      <c r="M143" s="41"/>
      <c r="N143" s="48"/>
      <c r="O143" s="43"/>
    </row>
    <row r="144" spans="2:15" x14ac:dyDescent="0.2">
      <c r="B144" s="19">
        <v>40026</v>
      </c>
      <c r="C144" s="61">
        <v>128674.02</v>
      </c>
      <c r="D144" s="61">
        <v>15435080</v>
      </c>
      <c r="E144" s="62">
        <f t="shared" si="15"/>
        <v>119.95490620406513</v>
      </c>
      <c r="F144" s="61">
        <v>291524.05</v>
      </c>
      <c r="G144" s="61">
        <v>74540.300620000009</v>
      </c>
      <c r="H144" s="92"/>
      <c r="I144" s="92"/>
      <c r="J144" s="92"/>
      <c r="K144" s="61">
        <v>36940271.82</v>
      </c>
      <c r="L144" s="63">
        <f t="shared" si="14"/>
        <v>100.91196194722208</v>
      </c>
    </row>
    <row r="145" spans="2:15" x14ac:dyDescent="0.2">
      <c r="B145" s="19">
        <v>40057</v>
      </c>
      <c r="C145" s="61">
        <v>94.7</v>
      </c>
      <c r="D145" s="61">
        <v>9259.11</v>
      </c>
      <c r="E145" s="62">
        <f t="shared" si="15"/>
        <v>97.773072861668425</v>
      </c>
      <c r="F145" s="61">
        <v>424626.88912999997</v>
      </c>
      <c r="G145" s="61">
        <v>0</v>
      </c>
      <c r="H145" s="92"/>
      <c r="I145" s="92"/>
      <c r="J145" s="92"/>
      <c r="K145" s="61">
        <v>31371929.900000002</v>
      </c>
      <c r="L145" s="63">
        <f t="shared" si="14"/>
        <v>73.881166508971248</v>
      </c>
    </row>
    <row r="146" spans="2:15" x14ac:dyDescent="0.2">
      <c r="B146" s="19">
        <v>40087</v>
      </c>
      <c r="C146" s="61">
        <v>84320.5</v>
      </c>
      <c r="D146" s="61">
        <v>12722045</v>
      </c>
      <c r="E146" s="62">
        <f t="shared" si="15"/>
        <v>150.87724811878488</v>
      </c>
      <c r="F146" s="61">
        <v>267080.44</v>
      </c>
      <c r="G146" s="61">
        <v>72455.899999999994</v>
      </c>
      <c r="H146" s="92"/>
      <c r="I146" s="92"/>
      <c r="J146" s="92"/>
      <c r="K146" s="61">
        <v>32296311.32</v>
      </c>
      <c r="L146" s="63">
        <f t="shared" si="14"/>
        <v>95.118865097032042</v>
      </c>
    </row>
    <row r="147" spans="2:15" x14ac:dyDescent="0.2">
      <c r="B147" s="19">
        <v>40118</v>
      </c>
      <c r="C147" s="61">
        <v>42116.773999999998</v>
      </c>
      <c r="D147" s="61">
        <v>6282482.8799999999</v>
      </c>
      <c r="E147" s="62">
        <f t="shared" si="15"/>
        <v>149.16818842772716</v>
      </c>
      <c r="F147" s="61">
        <v>587681.01</v>
      </c>
      <c r="G147" s="61">
        <v>73942.8</v>
      </c>
      <c r="H147" s="92"/>
      <c r="I147" s="92"/>
      <c r="J147" s="92"/>
      <c r="K147" s="61">
        <v>58528018.929999992</v>
      </c>
      <c r="L147" s="63">
        <f t="shared" si="14"/>
        <v>88.4611739260109</v>
      </c>
    </row>
    <row r="148" spans="2:15" ht="13.5" thickBot="1" x14ac:dyDescent="0.25">
      <c r="B148" s="19">
        <v>40148</v>
      </c>
      <c r="C148" s="61">
        <v>126511.67999999999</v>
      </c>
      <c r="D148" s="61">
        <v>19196354.280000001</v>
      </c>
      <c r="E148" s="62">
        <f t="shared" ref="E148:E154" si="16">+D148/C148</f>
        <v>151.73582613083633</v>
      </c>
      <c r="F148" s="61">
        <v>444116.66923</v>
      </c>
      <c r="G148" s="61">
        <v>0</v>
      </c>
      <c r="H148" s="142"/>
      <c r="I148" s="142"/>
      <c r="J148" s="142"/>
      <c r="K148" s="61">
        <v>34958830.260000005</v>
      </c>
      <c r="L148" s="63">
        <f t="shared" si="14"/>
        <v>78.715420253445743</v>
      </c>
    </row>
    <row r="149" spans="2:15" ht="13.5" thickBot="1" x14ac:dyDescent="0.25">
      <c r="B149" s="56" t="s">
        <v>41</v>
      </c>
      <c r="C149" s="64">
        <f>SUM(C137:C148)</f>
        <v>719169.06400000001</v>
      </c>
      <c r="D149" s="64">
        <f>SUM(D137:D148)</f>
        <v>153059810.26999998</v>
      </c>
      <c r="E149" s="65">
        <f t="shared" si="16"/>
        <v>212.82869068183385</v>
      </c>
      <c r="F149" s="64">
        <f>SUM(F137:F148)</f>
        <v>4469115.0483600004</v>
      </c>
      <c r="G149" s="64">
        <f>SUM(G137:G148)</f>
        <v>790391.80061999999</v>
      </c>
      <c r="H149" s="144"/>
      <c r="I149" s="144"/>
      <c r="J149" s="144"/>
      <c r="K149" s="64">
        <f>SUM(K137:K148)</f>
        <v>492300788.64999992</v>
      </c>
      <c r="L149" s="66">
        <f t="shared" si="14"/>
        <v>93.602081485163197</v>
      </c>
    </row>
    <row r="150" spans="2:15" x14ac:dyDescent="0.2">
      <c r="B150" s="19">
        <v>40179</v>
      </c>
      <c r="C150" s="61">
        <v>41839.82</v>
      </c>
      <c r="D150" s="61">
        <v>6295549</v>
      </c>
      <c r="E150" s="62">
        <f t="shared" si="16"/>
        <v>150.46787964192961</v>
      </c>
      <c r="F150" s="61">
        <v>318401.46000000002</v>
      </c>
      <c r="G150" s="61">
        <v>48111</v>
      </c>
      <c r="H150" s="140"/>
      <c r="I150" s="140"/>
      <c r="J150" s="140"/>
      <c r="K150" s="61">
        <v>27795705.039999999</v>
      </c>
      <c r="L150" s="63">
        <f>+K150/SUM(F150:G150)</f>
        <v>75.83836314869076</v>
      </c>
      <c r="M150" s="199" t="s">
        <v>42</v>
      </c>
      <c r="N150" s="200"/>
      <c r="O150" s="201"/>
    </row>
    <row r="151" spans="2:15" x14ac:dyDescent="0.2">
      <c r="B151" s="19">
        <v>40210</v>
      </c>
      <c r="C151" s="61">
        <v>42750</v>
      </c>
      <c r="D151" s="61">
        <v>8011469.0999999996</v>
      </c>
      <c r="E151" s="62">
        <f t="shared" si="16"/>
        <v>187.40278596491228</v>
      </c>
      <c r="F151" s="61">
        <v>237614.13699999999</v>
      </c>
      <c r="G151" s="61">
        <v>177021.9</v>
      </c>
      <c r="H151" s="92"/>
      <c r="I151" s="92"/>
      <c r="J151" s="92"/>
      <c r="K151" s="61">
        <v>28870719.399999999</v>
      </c>
      <c r="L151" s="63">
        <f t="shared" ref="L151:L162" si="17">+K151/SUM(F151:G151)</f>
        <v>69.629064586105912</v>
      </c>
      <c r="M151" s="38"/>
      <c r="N151" s="44"/>
      <c r="O151" s="40"/>
    </row>
    <row r="152" spans="2:15" x14ac:dyDescent="0.2">
      <c r="B152" s="19">
        <v>40238</v>
      </c>
      <c r="C152" s="61">
        <v>44586</v>
      </c>
      <c r="D152" s="61">
        <v>5505190</v>
      </c>
      <c r="E152" s="62">
        <f t="shared" si="16"/>
        <v>123.4735118647109</v>
      </c>
      <c r="F152" s="61">
        <v>484297.03</v>
      </c>
      <c r="G152" s="61">
        <v>86407.2</v>
      </c>
      <c r="H152" s="92"/>
      <c r="I152" s="92"/>
      <c r="J152" s="92"/>
      <c r="K152" s="61">
        <v>47845337.140000001</v>
      </c>
      <c r="L152" s="63">
        <f t="shared" si="17"/>
        <v>83.835609804399041</v>
      </c>
      <c r="M152" s="38"/>
      <c r="N152" s="44"/>
      <c r="O152" s="40"/>
    </row>
    <row r="153" spans="2:15" x14ac:dyDescent="0.2">
      <c r="B153" s="19">
        <v>40269</v>
      </c>
      <c r="C153" s="61">
        <v>42370</v>
      </c>
      <c r="D153" s="61">
        <v>5231580</v>
      </c>
      <c r="E153" s="62">
        <f t="shared" si="16"/>
        <v>123.47368421052632</v>
      </c>
      <c r="F153" s="61">
        <v>283568.59999999998</v>
      </c>
      <c r="G153" s="61">
        <v>49762.400000000001</v>
      </c>
      <c r="H153" s="92"/>
      <c r="I153" s="92"/>
      <c r="J153" s="92"/>
      <c r="K153" s="61">
        <v>28943905.579999998</v>
      </c>
      <c r="L153" s="63">
        <f t="shared" si="17"/>
        <v>86.832324566271964</v>
      </c>
      <c r="M153" s="38"/>
      <c r="N153" s="44"/>
      <c r="O153" s="40"/>
    </row>
    <row r="154" spans="2:15" x14ac:dyDescent="0.2">
      <c r="B154" s="19">
        <v>40299</v>
      </c>
      <c r="C154" s="61">
        <v>87498.26</v>
      </c>
      <c r="D154" s="61">
        <v>11697248.82</v>
      </c>
      <c r="E154" s="62">
        <f t="shared" si="16"/>
        <v>133.68550208884156</v>
      </c>
      <c r="F154" s="61">
        <v>384693.67</v>
      </c>
      <c r="G154" s="61">
        <v>164516.5</v>
      </c>
      <c r="H154" s="92"/>
      <c r="I154" s="92"/>
      <c r="J154" s="92"/>
      <c r="K154" s="61">
        <v>43290749.369999997</v>
      </c>
      <c r="L154" s="63">
        <f t="shared" si="17"/>
        <v>78.823648458658369</v>
      </c>
      <c r="M154" s="38"/>
      <c r="N154" s="44"/>
      <c r="O154" s="40"/>
    </row>
    <row r="155" spans="2:15" x14ac:dyDescent="0.2">
      <c r="B155" s="19">
        <v>40330</v>
      </c>
      <c r="C155" s="61">
        <v>392.31</v>
      </c>
      <c r="D155" s="61">
        <v>80719.08</v>
      </c>
      <c r="E155" s="62">
        <f t="shared" ref="E155:E160" si="18">+D155/C155</f>
        <v>205.75330733348628</v>
      </c>
      <c r="F155" s="61">
        <v>485228.7</v>
      </c>
      <c r="G155" s="61">
        <v>201758.0215</v>
      </c>
      <c r="H155" s="92"/>
      <c r="I155" s="92"/>
      <c r="J155" s="92"/>
      <c r="K155" s="61">
        <v>58332173.069999993</v>
      </c>
      <c r="L155" s="63">
        <f t="shared" si="17"/>
        <v>84.910190029051378</v>
      </c>
      <c r="M155" s="45"/>
      <c r="N155" s="46"/>
      <c r="O155" s="47"/>
    </row>
    <row r="156" spans="2:15" ht="13.5" thickBot="1" x14ac:dyDescent="0.25">
      <c r="B156" s="19">
        <v>40360</v>
      </c>
      <c r="C156" s="61">
        <v>0</v>
      </c>
      <c r="D156" s="61">
        <v>0</v>
      </c>
      <c r="E156" s="177" t="s">
        <v>36</v>
      </c>
      <c r="F156" s="61">
        <v>492261.01299999998</v>
      </c>
      <c r="G156" s="61">
        <v>77913.2</v>
      </c>
      <c r="H156" s="92"/>
      <c r="I156" s="92"/>
      <c r="J156" s="92"/>
      <c r="K156" s="61">
        <v>46440459.869999997</v>
      </c>
      <c r="L156" s="63">
        <f t="shared" si="17"/>
        <v>81.449597002381438</v>
      </c>
      <c r="M156" s="41"/>
      <c r="N156" s="48"/>
      <c r="O156" s="43"/>
    </row>
    <row r="157" spans="2:15" x14ac:dyDescent="0.2">
      <c r="B157" s="19">
        <v>40391</v>
      </c>
      <c r="C157" s="61">
        <v>129346.54</v>
      </c>
      <c r="D157" s="61">
        <v>26600129</v>
      </c>
      <c r="E157" s="62">
        <f t="shared" si="18"/>
        <v>205.65010088402829</v>
      </c>
      <c r="F157" s="61">
        <v>455034.5</v>
      </c>
      <c r="G157" s="61">
        <v>113011.2</v>
      </c>
      <c r="H157" s="92"/>
      <c r="I157" s="92"/>
      <c r="J157" s="92"/>
      <c r="K157" s="61">
        <v>48986713.439999998</v>
      </c>
      <c r="L157" s="63">
        <f t="shared" si="17"/>
        <v>86.237275345980095</v>
      </c>
    </row>
    <row r="158" spans="2:15" x14ac:dyDescent="0.2">
      <c r="B158" s="19">
        <v>40422</v>
      </c>
      <c r="C158" s="61">
        <v>92199.53</v>
      </c>
      <c r="D158" s="61">
        <v>15427640.789999999</v>
      </c>
      <c r="E158" s="62">
        <f t="shared" si="18"/>
        <v>167.32884419258968</v>
      </c>
      <c r="F158" s="61">
        <v>410063.79599999997</v>
      </c>
      <c r="G158" s="61">
        <v>197983.3</v>
      </c>
      <c r="H158" s="92"/>
      <c r="I158" s="92"/>
      <c r="J158" s="92"/>
      <c r="K158" s="61">
        <v>52243888.799999997</v>
      </c>
      <c r="L158" s="63">
        <f t="shared" si="17"/>
        <v>85.920793214346688</v>
      </c>
    </row>
    <row r="159" spans="2:15" x14ac:dyDescent="0.2">
      <c r="B159" s="19">
        <v>40452</v>
      </c>
      <c r="C159" s="61">
        <v>41694.370000000003</v>
      </c>
      <c r="D159" s="61">
        <v>9173799.8499999996</v>
      </c>
      <c r="E159" s="62">
        <f t="shared" si="18"/>
        <v>220.02490624033891</v>
      </c>
      <c r="F159" s="61">
        <v>436873.35</v>
      </c>
      <c r="G159" s="61">
        <v>147376.29999999999</v>
      </c>
      <c r="H159" s="92"/>
      <c r="I159" s="92"/>
      <c r="J159" s="92"/>
      <c r="K159" s="61">
        <v>50594396.080000006</v>
      </c>
      <c r="L159" s="63">
        <f t="shared" si="17"/>
        <v>86.597221033850872</v>
      </c>
    </row>
    <row r="160" spans="2:15" x14ac:dyDescent="0.2">
      <c r="B160" s="19">
        <v>40483</v>
      </c>
      <c r="C160" s="61">
        <v>41924.345000000001</v>
      </c>
      <c r="D160" s="61">
        <v>10353746.470000001</v>
      </c>
      <c r="E160" s="62">
        <f t="shared" si="18"/>
        <v>246.96262923129748</v>
      </c>
      <c r="F160" s="61">
        <v>372623.57400000002</v>
      </c>
      <c r="G160" s="61">
        <v>198770.6</v>
      </c>
      <c r="H160" s="92"/>
      <c r="I160" s="92"/>
      <c r="J160" s="92"/>
      <c r="K160" s="61">
        <v>49414661.600000001</v>
      </c>
      <c r="L160" s="63">
        <f t="shared" si="17"/>
        <v>86.480863558822364</v>
      </c>
    </row>
    <row r="161" spans="2:17" ht="13.5" thickBot="1" x14ac:dyDescent="0.25">
      <c r="B161" s="19">
        <v>40513</v>
      </c>
      <c r="C161" s="61">
        <v>84961.59</v>
      </c>
      <c r="D161" s="61">
        <v>19799349</v>
      </c>
      <c r="E161" s="62">
        <f>+D161/C161</f>
        <v>233.03882377907476</v>
      </c>
      <c r="F161" s="61">
        <v>563120.978</v>
      </c>
      <c r="G161" s="61">
        <v>151649.29999999999</v>
      </c>
      <c r="H161" s="142"/>
      <c r="I161" s="142"/>
      <c r="J161" s="142"/>
      <c r="K161" s="61">
        <v>65870580.559999995</v>
      </c>
      <c r="L161" s="63">
        <f t="shared" si="17"/>
        <v>92.156294948794724</v>
      </c>
    </row>
    <row r="162" spans="2:17" ht="13.5" thickBot="1" x14ac:dyDescent="0.25">
      <c r="B162" s="56" t="s">
        <v>43</v>
      </c>
      <c r="C162" s="64">
        <f>SUM(C150:C161)</f>
        <v>649562.7649999999</v>
      </c>
      <c r="D162" s="64">
        <f>SUM(D150:D161)</f>
        <v>118176421.10999998</v>
      </c>
      <c r="E162" s="65">
        <f>+D162/C162</f>
        <v>181.93225886339098</v>
      </c>
      <c r="F162" s="64">
        <f>SUM(F150:F161)</f>
        <v>4923780.8080000002</v>
      </c>
      <c r="G162" s="64">
        <f>SUM(G150:G161)</f>
        <v>1614280.9215000002</v>
      </c>
      <c r="H162" s="144"/>
      <c r="I162" s="144"/>
      <c r="J162" s="144"/>
      <c r="K162" s="64">
        <f>SUM(K150:K161)</f>
        <v>548629289.94999993</v>
      </c>
      <c r="L162" s="66">
        <f t="shared" si="17"/>
        <v>83.913140109179793</v>
      </c>
    </row>
    <row r="163" spans="2:17" x14ac:dyDescent="0.2">
      <c r="B163" s="19">
        <v>40544</v>
      </c>
      <c r="C163" s="61">
        <v>83868.009999999995</v>
      </c>
      <c r="D163" s="61">
        <v>17061270</v>
      </c>
      <c r="E163" s="62">
        <f t="shared" ref="E163:E169" si="19">+D163/C163</f>
        <v>203.43000865288209</v>
      </c>
      <c r="F163" s="61">
        <v>512901.61599999998</v>
      </c>
      <c r="G163" s="61">
        <v>56324.2</v>
      </c>
      <c r="H163" s="140"/>
      <c r="I163" s="140"/>
      <c r="J163" s="61">
        <f>SUM(F163:G163)</f>
        <v>569225.81599999999</v>
      </c>
      <c r="K163" s="61">
        <v>54942240.609999999</v>
      </c>
      <c r="L163" s="63">
        <f>+K163/SUM(F163:G163)</f>
        <v>96.520992312126623</v>
      </c>
      <c r="M163" s="199" t="s">
        <v>44</v>
      </c>
      <c r="N163" s="200"/>
      <c r="O163" s="201"/>
    </row>
    <row r="164" spans="2:17" x14ac:dyDescent="0.2">
      <c r="B164" s="19">
        <v>40575</v>
      </c>
      <c r="C164" s="61">
        <v>0</v>
      </c>
      <c r="D164" s="61">
        <v>0</v>
      </c>
      <c r="E164" s="177" t="s">
        <v>36</v>
      </c>
      <c r="F164" s="61">
        <v>538251.97375</v>
      </c>
      <c r="G164" s="61">
        <v>73380.2</v>
      </c>
      <c r="H164" s="92"/>
      <c r="I164" s="92"/>
      <c r="J164" s="61">
        <f t="shared" ref="J164:J174" si="20">SUM(F164:G164)</f>
        <v>611632.17374999996</v>
      </c>
      <c r="K164" s="61">
        <v>59719828.379999995</v>
      </c>
      <c r="L164" s="63">
        <f t="shared" ref="L164:L175" si="21">+K164/SUM(F164:G164)</f>
        <v>97.640102896892444</v>
      </c>
      <c r="M164" s="38"/>
      <c r="N164" s="44"/>
      <c r="O164" s="40"/>
    </row>
    <row r="165" spans="2:17" x14ac:dyDescent="0.2">
      <c r="B165" s="19">
        <v>40603</v>
      </c>
      <c r="C165" s="61">
        <v>91494.24</v>
      </c>
      <c r="D165" s="61">
        <v>21224121.449999999</v>
      </c>
      <c r="E165" s="62">
        <f t="shared" si="19"/>
        <v>231.97221431644221</v>
      </c>
      <c r="F165" s="61">
        <v>592031.52300000004</v>
      </c>
      <c r="G165" s="61">
        <v>8071.2</v>
      </c>
      <c r="H165" s="92"/>
      <c r="I165" s="92"/>
      <c r="J165" s="61">
        <f t="shared" si="20"/>
        <v>600102.723</v>
      </c>
      <c r="K165" s="61">
        <v>64541723.68999999</v>
      </c>
      <c r="L165" s="63">
        <f t="shared" si="21"/>
        <v>107.55112619277348</v>
      </c>
      <c r="M165" s="38"/>
      <c r="N165" s="44"/>
      <c r="O165" s="40"/>
    </row>
    <row r="166" spans="2:17" x14ac:dyDescent="0.2">
      <c r="B166" s="19">
        <v>40634</v>
      </c>
      <c r="C166" s="61">
        <v>41865.79</v>
      </c>
      <c r="D166" s="61">
        <v>10045480</v>
      </c>
      <c r="E166" s="62">
        <f t="shared" si="19"/>
        <v>239.9448332397406</v>
      </c>
      <c r="F166" s="61">
        <v>703405.75399999996</v>
      </c>
      <c r="G166" s="61">
        <v>44595.01485</v>
      </c>
      <c r="H166" s="92"/>
      <c r="I166" s="92"/>
      <c r="J166" s="61">
        <f>SUM(F166:G166)</f>
        <v>748000.76884999999</v>
      </c>
      <c r="K166" s="61">
        <v>82312675.830000013</v>
      </c>
      <c r="L166" s="63">
        <f t="shared" si="21"/>
        <v>110.04357115374376</v>
      </c>
      <c r="M166" s="38"/>
      <c r="N166" s="44"/>
      <c r="O166" s="40"/>
    </row>
    <row r="167" spans="2:17" x14ac:dyDescent="0.2">
      <c r="B167" s="19">
        <v>40664</v>
      </c>
      <c r="C167" s="61">
        <v>49496.762000000002</v>
      </c>
      <c r="D167" s="61">
        <v>7751135.4800000004</v>
      </c>
      <c r="E167" s="62">
        <f t="shared" si="19"/>
        <v>156.59883933417706</v>
      </c>
      <c r="F167" s="61">
        <v>346753.91800000001</v>
      </c>
      <c r="G167" s="61">
        <v>51167.6</v>
      </c>
      <c r="H167" s="92"/>
      <c r="I167" s="92"/>
      <c r="J167" s="61">
        <f t="shared" si="20"/>
        <v>397921.51799999998</v>
      </c>
      <c r="K167" s="61">
        <v>43691865.559999995</v>
      </c>
      <c r="L167" s="63">
        <f t="shared" si="21"/>
        <v>109.80020829132441</v>
      </c>
      <c r="M167" s="38"/>
      <c r="N167" s="44"/>
      <c r="O167" s="40"/>
    </row>
    <row r="168" spans="2:17" x14ac:dyDescent="0.2">
      <c r="B168" s="19">
        <v>40695</v>
      </c>
      <c r="C168" s="61">
        <v>126705.88</v>
      </c>
      <c r="D168" s="61">
        <v>42445953.410000004</v>
      </c>
      <c r="E168" s="62">
        <f t="shared" si="19"/>
        <v>334.99592449853156</v>
      </c>
      <c r="F168" s="61">
        <v>657692.9155</v>
      </c>
      <c r="G168" s="61">
        <v>174670.78909999999</v>
      </c>
      <c r="H168" s="92"/>
      <c r="I168" s="92"/>
      <c r="J168" s="61">
        <f t="shared" si="20"/>
        <v>832363.70460000006</v>
      </c>
      <c r="K168" s="61">
        <v>99521337.170000017</v>
      </c>
      <c r="L168" s="63">
        <f t="shared" si="21"/>
        <v>119.56472467504562</v>
      </c>
      <c r="M168" s="45"/>
      <c r="N168" s="46"/>
      <c r="O168" s="47"/>
    </row>
    <row r="169" spans="2:17" ht="13.5" thickBot="1" x14ac:dyDescent="0.25">
      <c r="B169" s="19">
        <v>40725</v>
      </c>
      <c r="C169" s="61">
        <v>42500</v>
      </c>
      <c r="D169" s="61">
        <v>14896960</v>
      </c>
      <c r="E169" s="62">
        <f t="shared" si="19"/>
        <v>350.51670588235294</v>
      </c>
      <c r="F169" s="61">
        <v>473042.35200000001</v>
      </c>
      <c r="G169" s="61">
        <v>169723.66</v>
      </c>
      <c r="H169" s="92"/>
      <c r="I169" s="92"/>
      <c r="J169" s="61">
        <f t="shared" si="20"/>
        <v>642766.01199999999</v>
      </c>
      <c r="K169" s="61">
        <v>74284616.579999998</v>
      </c>
      <c r="L169" s="63">
        <f t="shared" si="21"/>
        <v>115.57023114657157</v>
      </c>
      <c r="M169" s="41"/>
      <c r="N169" s="48"/>
      <c r="O169" s="43"/>
    </row>
    <row r="170" spans="2:17" x14ac:dyDescent="0.2">
      <c r="B170" s="19">
        <v>40756</v>
      </c>
      <c r="C170" s="61">
        <v>85048</v>
      </c>
      <c r="D170" s="61">
        <v>27629380</v>
      </c>
      <c r="E170" s="62">
        <f t="shared" ref="E170:E175" si="22">+D170/C170</f>
        <v>324.8680744991064</v>
      </c>
      <c r="F170" s="61">
        <v>728653.26789999998</v>
      </c>
      <c r="G170" s="61">
        <v>306602.06550000003</v>
      </c>
      <c r="H170" s="92"/>
      <c r="I170" s="92"/>
      <c r="J170" s="61">
        <f t="shared" si="20"/>
        <v>1035255.3334</v>
      </c>
      <c r="K170" s="61">
        <v>112744950.42999999</v>
      </c>
      <c r="L170" s="63">
        <f t="shared" si="21"/>
        <v>108.9054523966773</v>
      </c>
      <c r="M170" s="176" t="s">
        <v>98</v>
      </c>
    </row>
    <row r="171" spans="2:17" x14ac:dyDescent="0.2">
      <c r="B171" s="19">
        <v>40787</v>
      </c>
      <c r="C171" s="61">
        <v>41673</v>
      </c>
      <c r="D171" s="61">
        <v>13661090</v>
      </c>
      <c r="E171" s="62">
        <f t="shared" si="22"/>
        <v>327.81633191754855</v>
      </c>
      <c r="F171" s="61">
        <v>523719.48599999998</v>
      </c>
      <c r="G171" s="61">
        <v>262208.53499999997</v>
      </c>
      <c r="H171" s="92"/>
      <c r="I171" s="92"/>
      <c r="J171" s="61">
        <f t="shared" si="20"/>
        <v>785928.02099999995</v>
      </c>
      <c r="K171" s="61">
        <v>81019344.590000004</v>
      </c>
      <c r="L171" s="63">
        <f t="shared" si="21"/>
        <v>103.08748692649044</v>
      </c>
    </row>
    <row r="172" spans="2:17" x14ac:dyDescent="0.2">
      <c r="B172" s="19">
        <v>40817</v>
      </c>
      <c r="C172" s="61">
        <v>134780.10999999999</v>
      </c>
      <c r="D172" s="61">
        <v>32538480</v>
      </c>
      <c r="E172" s="62">
        <f t="shared" si="22"/>
        <v>241.41900462909553</v>
      </c>
      <c r="F172" s="61">
        <v>317557.78100000002</v>
      </c>
      <c r="G172" s="61">
        <v>144609.266</v>
      </c>
      <c r="H172" s="92"/>
      <c r="I172" s="92"/>
      <c r="J172" s="61">
        <f t="shared" si="20"/>
        <v>462167.04700000002</v>
      </c>
      <c r="K172" s="61">
        <v>46248979.899999999</v>
      </c>
      <c r="L172" s="63">
        <f t="shared" si="21"/>
        <v>100.06983448995229</v>
      </c>
    </row>
    <row r="173" spans="2:17" x14ac:dyDescent="0.2">
      <c r="B173" s="19">
        <v>40848</v>
      </c>
      <c r="C173" s="61">
        <v>42617</v>
      </c>
      <c r="D173" s="61">
        <v>14198660</v>
      </c>
      <c r="E173" s="62">
        <f t="shared" si="22"/>
        <v>333.16892319966212</v>
      </c>
      <c r="F173" s="61">
        <v>733629.20299999998</v>
      </c>
      <c r="G173" s="61">
        <v>155767.67999999999</v>
      </c>
      <c r="H173" s="92"/>
      <c r="I173" s="92"/>
      <c r="J173" s="61">
        <f t="shared" si="20"/>
        <v>889396.88299999991</v>
      </c>
      <c r="K173" s="61">
        <v>91958526.830000013</v>
      </c>
      <c r="L173" s="63">
        <f t="shared" si="21"/>
        <v>103.39425355283151</v>
      </c>
    </row>
    <row r="174" spans="2:17" ht="13.5" thickBot="1" x14ac:dyDescent="0.25">
      <c r="B174" s="19">
        <v>40878</v>
      </c>
      <c r="C174" s="61">
        <v>42887.73</v>
      </c>
      <c r="D174" s="61">
        <v>9911913.9600000009</v>
      </c>
      <c r="E174" s="62">
        <f t="shared" si="22"/>
        <v>231.11304701834302</v>
      </c>
      <c r="F174" s="61">
        <v>481703.70850000001</v>
      </c>
      <c r="G174" s="61">
        <v>203127.51872999998</v>
      </c>
      <c r="H174" s="142"/>
      <c r="I174" s="142"/>
      <c r="J174" s="61">
        <f t="shared" si="20"/>
        <v>684831.22722999996</v>
      </c>
      <c r="K174" s="61">
        <v>69653915.920000002</v>
      </c>
      <c r="L174" s="63">
        <f t="shared" si="21"/>
        <v>101.70960836837949</v>
      </c>
    </row>
    <row r="175" spans="2:17" ht="13.5" thickBot="1" x14ac:dyDescent="0.25">
      <c r="B175" s="56" t="s">
        <v>45</v>
      </c>
      <c r="C175" s="64">
        <f>SUM(C163:C174)</f>
        <v>782936.522</v>
      </c>
      <c r="D175" s="64">
        <f>SUM(D163:D174)</f>
        <v>211364444.30000001</v>
      </c>
      <c r="E175" s="65">
        <f t="shared" si="22"/>
        <v>269.96370505245125</v>
      </c>
      <c r="F175" s="64">
        <f>SUM(F163:F174)</f>
        <v>6609343.4986499995</v>
      </c>
      <c r="G175" s="64">
        <f>SUM(G163:G174)</f>
        <v>1650247.72918</v>
      </c>
      <c r="H175" s="144"/>
      <c r="I175" s="144"/>
      <c r="J175" s="64">
        <f>SUM(J163:J174)</f>
        <v>8259591.2278300012</v>
      </c>
      <c r="K175" s="64">
        <f>SUM(K163:K174)</f>
        <v>880640005.49000001</v>
      </c>
      <c r="L175" s="66">
        <f t="shared" si="21"/>
        <v>106.62028921271036</v>
      </c>
    </row>
    <row r="176" spans="2:17" x14ac:dyDescent="0.2">
      <c r="B176" s="19">
        <v>40909</v>
      </c>
      <c r="C176" s="61">
        <v>84785.4</v>
      </c>
      <c r="D176" s="61">
        <v>25206785</v>
      </c>
      <c r="E176" s="62">
        <f>+D176/C176</f>
        <v>297.30100937189661</v>
      </c>
      <c r="F176" s="61">
        <v>385938.52565999998</v>
      </c>
      <c r="G176" s="61">
        <v>244811.73509999999</v>
      </c>
      <c r="H176" s="61">
        <v>41337949.060000002</v>
      </c>
      <c r="I176" s="61">
        <v>21680521.649999999</v>
      </c>
      <c r="J176" s="61">
        <f>SUM(F176:G176)</f>
        <v>630750.26075999998</v>
      </c>
      <c r="K176" s="61">
        <v>63018471.75</v>
      </c>
      <c r="L176" s="63">
        <f>+K176/SUM(F176:G176)</f>
        <v>99.910338006151832</v>
      </c>
      <c r="M176" s="199" t="s">
        <v>46</v>
      </c>
      <c r="N176" s="200"/>
      <c r="O176" s="201"/>
      <c r="Q176" s="13"/>
    </row>
    <row r="177" spans="2:19" x14ac:dyDescent="0.2">
      <c r="B177" s="19">
        <v>40940</v>
      </c>
      <c r="C177" s="61">
        <v>42555.608</v>
      </c>
      <c r="D177" s="61">
        <v>8494586.9600000009</v>
      </c>
      <c r="E177" s="62">
        <f t="shared" ref="E177:E187" si="23">+D177/C177</f>
        <v>199.61145802452171</v>
      </c>
      <c r="F177" s="61">
        <v>465677.234</v>
      </c>
      <c r="G177" s="61">
        <v>128922.2795</v>
      </c>
      <c r="H177" s="61">
        <v>47232345.029999986</v>
      </c>
      <c r="I177" s="61">
        <v>11572152.539999999</v>
      </c>
      <c r="J177" s="61">
        <f t="shared" ref="J177:J187" si="24">SUM(F177:G177)</f>
        <v>594599.5135</v>
      </c>
      <c r="K177" s="61">
        <v>58804500.419999994</v>
      </c>
      <c r="L177" s="63">
        <f t="shared" ref="L177:L187" si="25">+K177/SUM(F177:G177)</f>
        <v>98.897659827970912</v>
      </c>
      <c r="M177" s="38"/>
      <c r="N177" s="44"/>
      <c r="O177" s="40"/>
      <c r="Q177" s="13"/>
    </row>
    <row r="178" spans="2:19" x14ac:dyDescent="0.2">
      <c r="B178" s="19">
        <v>40969</v>
      </c>
      <c r="C178" s="61">
        <v>84808.5</v>
      </c>
      <c r="D178" s="61">
        <v>21388670</v>
      </c>
      <c r="E178" s="62">
        <f t="shared" si="23"/>
        <v>252.19960263416993</v>
      </c>
      <c r="F178" s="61">
        <v>657105.59699999995</v>
      </c>
      <c r="G178" s="61">
        <v>61083.6</v>
      </c>
      <c r="H178" s="61">
        <v>70550652.719999999</v>
      </c>
      <c r="I178" s="61">
        <v>3494701.1199999996</v>
      </c>
      <c r="J178" s="61">
        <f t="shared" si="24"/>
        <v>718189.19699999993</v>
      </c>
      <c r="K178" s="61">
        <v>74045355.449999988</v>
      </c>
      <c r="L178" s="63">
        <f t="shared" si="25"/>
        <v>103.10006856034622</v>
      </c>
      <c r="M178" s="38"/>
      <c r="N178" s="44"/>
      <c r="O178" s="40"/>
      <c r="Q178" s="13"/>
    </row>
    <row r="179" spans="2:19" x14ac:dyDescent="0.2">
      <c r="B179" s="19">
        <v>41000</v>
      </c>
      <c r="C179" s="61">
        <v>84142.56</v>
      </c>
      <c r="D179" s="61">
        <v>18774137</v>
      </c>
      <c r="E179" s="62">
        <f t="shared" si="23"/>
        <v>223.1229594155443</v>
      </c>
      <c r="F179" s="61">
        <v>620604.79799999995</v>
      </c>
      <c r="G179" s="61">
        <v>80471.77</v>
      </c>
      <c r="H179" s="61">
        <v>65804195.309999995</v>
      </c>
      <c r="I179" s="61">
        <v>6450094.8300000001</v>
      </c>
      <c r="J179" s="61">
        <f>SUM(F179:G179)</f>
        <v>701076.56799999997</v>
      </c>
      <c r="K179" s="61">
        <v>72254293.25999999</v>
      </c>
      <c r="L179" s="63">
        <f t="shared" si="25"/>
        <v>103.06191442986581</v>
      </c>
      <c r="M179" s="38"/>
      <c r="N179" s="44"/>
      <c r="O179" s="40"/>
      <c r="Q179" s="13"/>
    </row>
    <row r="180" spans="2:19" x14ac:dyDescent="0.2">
      <c r="B180" s="19">
        <v>41030</v>
      </c>
      <c r="C180" s="61">
        <v>42054.26</v>
      </c>
      <c r="D180" s="61">
        <v>10248940</v>
      </c>
      <c r="E180" s="62">
        <f t="shared" si="23"/>
        <v>243.70753402865725</v>
      </c>
      <c r="F180" s="61">
        <v>717184.39744000009</v>
      </c>
      <c r="G180" s="61">
        <v>158414.66399999999</v>
      </c>
      <c r="H180" s="61">
        <v>70083722.429999992</v>
      </c>
      <c r="I180" s="61">
        <v>14208879.99</v>
      </c>
      <c r="J180" s="61">
        <f t="shared" si="24"/>
        <v>875599.06144000008</v>
      </c>
      <c r="K180" s="61">
        <v>84292603.199999988</v>
      </c>
      <c r="L180" s="63">
        <f t="shared" si="25"/>
        <v>96.2684942368181</v>
      </c>
      <c r="M180" s="38"/>
      <c r="N180" s="44"/>
      <c r="O180" s="40"/>
      <c r="Q180" s="13"/>
    </row>
    <row r="181" spans="2:19" x14ac:dyDescent="0.2">
      <c r="B181" s="19">
        <v>41061</v>
      </c>
      <c r="C181" s="61">
        <v>41647</v>
      </c>
      <c r="D181" s="61">
        <v>9334205</v>
      </c>
      <c r="E181" s="62">
        <f t="shared" si="23"/>
        <v>224.12670780608448</v>
      </c>
      <c r="F181" s="61">
        <v>939972.40700000001</v>
      </c>
      <c r="G181" s="61">
        <v>136204.15</v>
      </c>
      <c r="H181" s="61">
        <v>90848909.010000005</v>
      </c>
      <c r="I181" s="61">
        <v>8687923.5</v>
      </c>
      <c r="J181" s="61">
        <f t="shared" si="24"/>
        <v>1076176.557</v>
      </c>
      <c r="K181" s="61">
        <v>99536836.569999993</v>
      </c>
      <c r="L181" s="63">
        <f>+K181/SUM(F181:G181)</f>
        <v>92.491177142413804</v>
      </c>
      <c r="M181" s="45"/>
      <c r="N181" s="46"/>
      <c r="O181" s="47"/>
      <c r="Q181" s="13"/>
    </row>
    <row r="182" spans="2:19" ht="13.5" thickBot="1" x14ac:dyDescent="0.25">
      <c r="B182" s="19">
        <v>41091</v>
      </c>
      <c r="C182" s="61">
        <v>42330</v>
      </c>
      <c r="D182" s="61">
        <v>8039727.5</v>
      </c>
      <c r="E182" s="62">
        <f t="shared" si="23"/>
        <v>189.92977793527049</v>
      </c>
      <c r="F182" s="61">
        <v>455411.03190000006</v>
      </c>
      <c r="G182" s="61">
        <v>7294.8033499999992</v>
      </c>
      <c r="H182" s="61">
        <v>43674839.590000004</v>
      </c>
      <c r="I182" s="61">
        <v>693504.54999999981</v>
      </c>
      <c r="J182" s="61">
        <f t="shared" si="24"/>
        <v>462705.83525000006</v>
      </c>
      <c r="K182" s="61">
        <v>44368344.139999993</v>
      </c>
      <c r="L182" s="63">
        <f t="shared" si="25"/>
        <v>95.888879629166055</v>
      </c>
      <c r="M182" s="41"/>
      <c r="N182" s="48"/>
      <c r="O182" s="43"/>
      <c r="Q182" s="13"/>
    </row>
    <row r="183" spans="2:19" x14ac:dyDescent="0.2">
      <c r="B183" s="19">
        <v>41122</v>
      </c>
      <c r="C183" s="61">
        <v>42505.599999999999</v>
      </c>
      <c r="D183" s="61">
        <v>8908228.4000000004</v>
      </c>
      <c r="E183" s="62">
        <f t="shared" si="23"/>
        <v>209.57775916585109</v>
      </c>
      <c r="F183" s="61">
        <v>1193693.8671300001</v>
      </c>
      <c r="G183" s="61">
        <v>0</v>
      </c>
      <c r="H183" s="61">
        <v>114575209.20999998</v>
      </c>
      <c r="I183" s="61">
        <v>0</v>
      </c>
      <c r="J183" s="61">
        <f t="shared" si="24"/>
        <v>1193693.8671300001</v>
      </c>
      <c r="K183" s="61">
        <v>114575209.20999998</v>
      </c>
      <c r="L183" s="63">
        <f t="shared" si="25"/>
        <v>95.983746222533014</v>
      </c>
      <c r="Q183" s="13"/>
    </row>
    <row r="184" spans="2:19" x14ac:dyDescent="0.2">
      <c r="B184" s="19">
        <v>41153</v>
      </c>
      <c r="C184" s="61">
        <v>129248.97159999999</v>
      </c>
      <c r="D184" s="61">
        <v>23425912.75</v>
      </c>
      <c r="E184" s="62">
        <f>+D184/C184</f>
        <v>181.24641503917391</v>
      </c>
      <c r="F184" s="61">
        <v>601971.76899999997</v>
      </c>
      <c r="G184" s="61">
        <v>1.3679999999999999E-2</v>
      </c>
      <c r="H184" s="61">
        <v>57242593.849999987</v>
      </c>
      <c r="I184" s="61">
        <v>226.52</v>
      </c>
      <c r="J184" s="61">
        <f t="shared" si="24"/>
        <v>601971.78267999995</v>
      </c>
      <c r="K184" s="61">
        <v>57242820.369999982</v>
      </c>
      <c r="L184" s="63">
        <f t="shared" si="25"/>
        <v>95.092198699335867</v>
      </c>
      <c r="Q184" s="13"/>
    </row>
    <row r="185" spans="2:19" x14ac:dyDescent="0.2">
      <c r="B185" s="19">
        <v>41183</v>
      </c>
      <c r="C185" s="61">
        <v>42628</v>
      </c>
      <c r="D185" s="61">
        <v>10369935.050000001</v>
      </c>
      <c r="E185" s="62">
        <f t="shared" si="23"/>
        <v>243.26581237684152</v>
      </c>
      <c r="F185" s="61">
        <v>800489.16601000004</v>
      </c>
      <c r="G185" s="61">
        <v>0</v>
      </c>
      <c r="H185" s="61">
        <v>76819632.559999987</v>
      </c>
      <c r="I185" s="61">
        <v>0</v>
      </c>
      <c r="J185" s="61">
        <f t="shared" si="24"/>
        <v>800489.16601000004</v>
      </c>
      <c r="K185" s="61">
        <v>76819632.559999987</v>
      </c>
      <c r="L185" s="63">
        <f t="shared" si="25"/>
        <v>95.965861652948746</v>
      </c>
      <c r="Q185" s="13"/>
    </row>
    <row r="186" spans="2:19" x14ac:dyDescent="0.2">
      <c r="B186" s="19">
        <v>41214</v>
      </c>
      <c r="C186" s="61">
        <v>84557.35</v>
      </c>
      <c r="D186" s="61">
        <v>15401420.460000001</v>
      </c>
      <c r="E186" s="62">
        <f t="shared" si="23"/>
        <v>182.14171163121833</v>
      </c>
      <c r="F186" s="61">
        <v>521030.446</v>
      </c>
      <c r="G186" s="61">
        <v>65739.35579999999</v>
      </c>
      <c r="H186" s="61">
        <v>47403841.590000004</v>
      </c>
      <c r="I186" s="61">
        <v>3849757.04</v>
      </c>
      <c r="J186" s="61">
        <f t="shared" si="24"/>
        <v>586769.80180000002</v>
      </c>
      <c r="K186" s="61">
        <v>51253598.630000003</v>
      </c>
      <c r="L186" s="63">
        <f t="shared" si="25"/>
        <v>87.348732795676057</v>
      </c>
      <c r="Q186" s="13"/>
    </row>
    <row r="187" spans="2:19" ht="13.5" thickBot="1" x14ac:dyDescent="0.25">
      <c r="B187" s="19">
        <v>41244</v>
      </c>
      <c r="C187" s="61">
        <v>10000</v>
      </c>
      <c r="D187" s="61">
        <v>1864487.63</v>
      </c>
      <c r="E187" s="62">
        <f t="shared" si="23"/>
        <v>186.44876299999999</v>
      </c>
      <c r="F187" s="61">
        <v>1050193.179</v>
      </c>
      <c r="G187" s="61">
        <v>115098.45</v>
      </c>
      <c r="H187" s="61">
        <v>95766798.730000019</v>
      </c>
      <c r="I187" s="61">
        <v>8074093.5300000003</v>
      </c>
      <c r="J187" s="61">
        <f t="shared" si="24"/>
        <v>1165291.629</v>
      </c>
      <c r="K187" s="61">
        <v>103840892.26000002</v>
      </c>
      <c r="L187" s="63">
        <f t="shared" si="25"/>
        <v>89.111506232230923</v>
      </c>
      <c r="Q187" s="13"/>
    </row>
    <row r="188" spans="2:19" ht="13.5" thickBot="1" x14ac:dyDescent="0.25">
      <c r="B188" s="56" t="s">
        <v>99</v>
      </c>
      <c r="C188" s="64">
        <f>SUM(C176:C187)</f>
        <v>731263.24959999986</v>
      </c>
      <c r="D188" s="64">
        <f>SUM(D176:D187)</f>
        <v>161457035.75000003</v>
      </c>
      <c r="E188" s="65">
        <f>+D188/C188</f>
        <v>220.79194577098855</v>
      </c>
      <c r="F188" s="64">
        <f t="shared" ref="F188:K188" si="26">SUM(F176:F187)</f>
        <v>8409272.4181399997</v>
      </c>
      <c r="G188" s="64">
        <f t="shared" si="26"/>
        <v>998040.82142999989</v>
      </c>
      <c r="H188" s="64">
        <f t="shared" si="26"/>
        <v>821340689.08999991</v>
      </c>
      <c r="I188" s="64">
        <f t="shared" si="26"/>
        <v>78711855.269999996</v>
      </c>
      <c r="J188" s="64">
        <f t="shared" si="26"/>
        <v>9407313.2395700011</v>
      </c>
      <c r="K188" s="64">
        <f t="shared" si="26"/>
        <v>900052557.81999981</v>
      </c>
      <c r="L188" s="66">
        <f t="shared" ref="L188:L226" si="27">+K188/SUM(F188:G188)</f>
        <v>95.67583590542165</v>
      </c>
      <c r="Q188" s="13"/>
    </row>
    <row r="189" spans="2:19" x14ac:dyDescent="0.2">
      <c r="B189" s="19">
        <v>41275</v>
      </c>
      <c r="C189" s="61">
        <v>115998.47</v>
      </c>
      <c r="D189" s="61">
        <v>19765650.48</v>
      </c>
      <c r="E189" s="62">
        <f>+D189/C189</f>
        <v>170.39578608235092</v>
      </c>
      <c r="F189" s="61">
        <v>627399.46799999999</v>
      </c>
      <c r="G189" s="61">
        <v>51116.57</v>
      </c>
      <c r="H189" s="61">
        <v>61133903.949999996</v>
      </c>
      <c r="I189" s="61">
        <v>4871565.7699999996</v>
      </c>
      <c r="J189" s="61">
        <f t="shared" ref="J189:J207" si="28">SUM(F189:G189)</f>
        <v>678516.03799999994</v>
      </c>
      <c r="K189" s="61">
        <f>SUM(H189:I189)</f>
        <v>66005469.719999999</v>
      </c>
      <c r="L189" s="63">
        <f t="shared" si="27"/>
        <v>97.279159258428621</v>
      </c>
      <c r="M189" s="199" t="s">
        <v>48</v>
      </c>
      <c r="N189" s="200"/>
      <c r="O189" s="201"/>
      <c r="Q189" s="13"/>
    </row>
    <row r="190" spans="2:19" x14ac:dyDescent="0.2">
      <c r="B190" s="19">
        <v>41306</v>
      </c>
      <c r="C190" s="61">
        <v>42566.775000000001</v>
      </c>
      <c r="D190" s="61">
        <v>7345018.1600000001</v>
      </c>
      <c r="E190" s="62">
        <f>+D190/C190</f>
        <v>172.55284573473091</v>
      </c>
      <c r="F190" s="61">
        <v>868270.66880999994</v>
      </c>
      <c r="G190" s="61">
        <v>71113.100000000006</v>
      </c>
      <c r="H190" s="61">
        <v>78698080.940000013</v>
      </c>
      <c r="I190" s="61">
        <v>5834152.1900000004</v>
      </c>
      <c r="J190" s="61">
        <f t="shared" si="28"/>
        <v>939383.76880999992</v>
      </c>
      <c r="K190" s="61">
        <f t="shared" ref="K190:K226" si="29">SUM(H190:I190)</f>
        <v>84532233.13000001</v>
      </c>
      <c r="L190" s="63">
        <f t="shared" si="27"/>
        <v>89.986899855726094</v>
      </c>
      <c r="M190" s="38"/>
      <c r="N190" s="44"/>
      <c r="O190" s="40"/>
      <c r="Q190" s="13"/>
    </row>
    <row r="191" spans="2:19" x14ac:dyDescent="0.2">
      <c r="B191" s="19">
        <v>41334</v>
      </c>
      <c r="C191" s="61">
        <v>86356.455000000002</v>
      </c>
      <c r="D191" s="61">
        <v>14310163.289999999</v>
      </c>
      <c r="E191" s="62">
        <f>+D191/C191</f>
        <v>165.71040682482854</v>
      </c>
      <c r="F191" s="61">
        <v>714144.27010000008</v>
      </c>
      <c r="G191" s="61">
        <v>0</v>
      </c>
      <c r="H191" s="61">
        <v>67659615.670000002</v>
      </c>
      <c r="I191" s="61">
        <v>0</v>
      </c>
      <c r="J191" s="61">
        <f t="shared" si="28"/>
        <v>714144.27010000008</v>
      </c>
      <c r="K191" s="61">
        <f t="shared" si="29"/>
        <v>67659615.670000002</v>
      </c>
      <c r="L191" s="63">
        <f t="shared" si="27"/>
        <v>94.742222969212889</v>
      </c>
      <c r="M191" s="38"/>
      <c r="N191" s="44"/>
      <c r="O191" s="40"/>
      <c r="Q191" s="13"/>
    </row>
    <row r="192" spans="2:19" x14ac:dyDescent="0.2">
      <c r="B192" s="19">
        <v>41365</v>
      </c>
      <c r="C192" s="61">
        <v>42296.45</v>
      </c>
      <c r="D192" s="61">
        <v>7731844.4699999997</v>
      </c>
      <c r="E192" s="62">
        <f>+D192/C192</f>
        <v>182.80126275372993</v>
      </c>
      <c r="F192" s="61">
        <v>908848.43659000006</v>
      </c>
      <c r="G192" s="61">
        <v>73551.87006999999</v>
      </c>
      <c r="H192" s="61">
        <v>86303395.489999995</v>
      </c>
      <c r="I192" s="61">
        <v>3729992.0700000003</v>
      </c>
      <c r="J192" s="61">
        <f t="shared" si="28"/>
        <v>982400.30666</v>
      </c>
      <c r="K192" s="61">
        <f t="shared" si="29"/>
        <v>90033387.560000002</v>
      </c>
      <c r="L192" s="63">
        <f t="shared" si="27"/>
        <v>91.646334950870241</v>
      </c>
      <c r="M192" s="38"/>
      <c r="N192" s="44"/>
      <c r="O192" s="40"/>
      <c r="Q192" s="13"/>
      <c r="S192" s="13"/>
    </row>
    <row r="193" spans="2:19" x14ac:dyDescent="0.2">
      <c r="B193" s="19">
        <v>41395</v>
      </c>
      <c r="C193" s="61">
        <v>0</v>
      </c>
      <c r="D193" s="61">
        <v>0</v>
      </c>
      <c r="E193" s="62">
        <v>0</v>
      </c>
      <c r="F193" s="61">
        <v>1274459.74508</v>
      </c>
      <c r="G193" s="61">
        <v>3397.9499300000002</v>
      </c>
      <c r="H193" s="61">
        <v>121288587.10000001</v>
      </c>
      <c r="I193" s="61">
        <v>160948.31</v>
      </c>
      <c r="J193" s="61">
        <f t="shared" si="28"/>
        <v>1277857.6950099999</v>
      </c>
      <c r="K193" s="61">
        <f t="shared" si="29"/>
        <v>121449535.41000001</v>
      </c>
      <c r="L193" s="63">
        <f t="shared" si="27"/>
        <v>95.041518225587396</v>
      </c>
      <c r="M193" s="38"/>
      <c r="N193" s="44"/>
      <c r="O193" s="40"/>
      <c r="Q193" s="13"/>
      <c r="S193" s="13"/>
    </row>
    <row r="194" spans="2:19" x14ac:dyDescent="0.2">
      <c r="B194" s="19">
        <v>41426</v>
      </c>
      <c r="C194" s="61">
        <v>127053.552</v>
      </c>
      <c r="D194" s="61">
        <v>22380370.460000001</v>
      </c>
      <c r="E194" s="62">
        <f t="shared" ref="E194:E199" si="30">+D194/C194</f>
        <v>176.14911277726421</v>
      </c>
      <c r="F194" s="61">
        <v>689278.52122</v>
      </c>
      <c r="G194" s="61">
        <v>0</v>
      </c>
      <c r="H194" s="61">
        <v>62221786.640000001</v>
      </c>
      <c r="I194" s="61">
        <v>0</v>
      </c>
      <c r="J194" s="61">
        <f t="shared" si="28"/>
        <v>689278.52122</v>
      </c>
      <c r="K194" s="61">
        <f t="shared" si="29"/>
        <v>62221786.640000001</v>
      </c>
      <c r="L194" s="63">
        <f t="shared" si="27"/>
        <v>90.270891554649793</v>
      </c>
      <c r="M194" s="45"/>
      <c r="N194" s="46"/>
      <c r="O194" s="47"/>
      <c r="Q194" s="13"/>
      <c r="S194" s="13"/>
    </row>
    <row r="195" spans="2:19" ht="13.5" thickBot="1" x14ac:dyDescent="0.25">
      <c r="B195" s="19">
        <v>41456</v>
      </c>
      <c r="C195" s="61">
        <v>0</v>
      </c>
      <c r="D195" s="61">
        <v>0</v>
      </c>
      <c r="E195" s="62">
        <v>0</v>
      </c>
      <c r="F195" s="61">
        <v>973775.07527000003</v>
      </c>
      <c r="G195" s="61">
        <v>69.588449999999995</v>
      </c>
      <c r="H195" s="61">
        <v>84426043.39000003</v>
      </c>
      <c r="I195" s="61">
        <v>3383815.07</v>
      </c>
      <c r="J195" s="61">
        <f t="shared" si="28"/>
        <v>973844.66372000007</v>
      </c>
      <c r="K195" s="61">
        <f t="shared" si="29"/>
        <v>87809858.460000023</v>
      </c>
      <c r="L195" s="63">
        <f t="shared" si="27"/>
        <v>90.168239074776224</v>
      </c>
      <c r="M195" s="41"/>
      <c r="N195" s="48"/>
      <c r="O195" s="43"/>
      <c r="Q195" s="13"/>
      <c r="S195" s="13"/>
    </row>
    <row r="196" spans="2:19" x14ac:dyDescent="0.2">
      <c r="B196" s="19">
        <v>41487</v>
      </c>
      <c r="C196" s="61">
        <v>84832.5</v>
      </c>
      <c r="D196" s="61">
        <v>14122181.969999999</v>
      </c>
      <c r="E196" s="62">
        <f t="shared" si="30"/>
        <v>166.47136380514542</v>
      </c>
      <c r="F196" s="61">
        <v>816827.43625999999</v>
      </c>
      <c r="G196" s="61">
        <v>3.09755</v>
      </c>
      <c r="H196" s="61">
        <v>70050183.720000014</v>
      </c>
      <c r="I196" s="61">
        <v>150621.78</v>
      </c>
      <c r="J196" s="61">
        <f t="shared" si="28"/>
        <v>816830.53380999994</v>
      </c>
      <c r="K196" s="61">
        <f t="shared" si="29"/>
        <v>70200805.500000015</v>
      </c>
      <c r="L196" s="63">
        <f t="shared" si="27"/>
        <v>85.94292523879767</v>
      </c>
      <c r="S196" s="13"/>
    </row>
    <row r="197" spans="2:19" x14ac:dyDescent="0.2">
      <c r="B197" s="19">
        <v>41518</v>
      </c>
      <c r="C197" s="61">
        <v>42233.283000000003</v>
      </c>
      <c r="D197" s="61">
        <v>5885877.1600000001</v>
      </c>
      <c r="E197" s="62">
        <f t="shared" si="30"/>
        <v>139.36584470593962</v>
      </c>
      <c r="F197" s="61">
        <v>617482.81589999993</v>
      </c>
      <c r="G197" s="61">
        <v>116187.018</v>
      </c>
      <c r="H197" s="61">
        <v>54893956.269999988</v>
      </c>
      <c r="I197" s="61">
        <v>7363396.2600000007</v>
      </c>
      <c r="J197" s="61">
        <f t="shared" si="28"/>
        <v>733669.83389999997</v>
      </c>
      <c r="K197" s="61">
        <f t="shared" si="29"/>
        <v>62257352.529999986</v>
      </c>
      <c r="L197" s="63">
        <f t="shared" si="27"/>
        <v>84.857451749182502</v>
      </c>
    </row>
    <row r="198" spans="2:19" x14ac:dyDescent="0.2">
      <c r="B198" s="19">
        <v>41548</v>
      </c>
      <c r="C198" s="61">
        <v>84617.5</v>
      </c>
      <c r="D198" s="61">
        <v>13299419.34</v>
      </c>
      <c r="E198" s="62">
        <f t="shared" si="30"/>
        <v>157.17102656069963</v>
      </c>
      <c r="F198" s="61">
        <v>898793.55192000011</v>
      </c>
      <c r="G198" s="61">
        <v>4915.982</v>
      </c>
      <c r="H198" s="61">
        <v>74283646.150000036</v>
      </c>
      <c r="I198" s="61">
        <v>397400.47</v>
      </c>
      <c r="J198" s="61">
        <f t="shared" si="28"/>
        <v>903709.53392000007</v>
      </c>
      <c r="K198" s="61">
        <f t="shared" si="29"/>
        <v>74681046.620000035</v>
      </c>
      <c r="L198" s="63">
        <f t="shared" si="27"/>
        <v>82.638329924503253</v>
      </c>
    </row>
    <row r="199" spans="2:19" x14ac:dyDescent="0.2">
      <c r="B199" s="19">
        <v>41579</v>
      </c>
      <c r="C199" s="61">
        <v>41977.472000000002</v>
      </c>
      <c r="D199" s="61">
        <v>5861250.0300000003</v>
      </c>
      <c r="E199" s="62">
        <f t="shared" si="30"/>
        <v>139.62846619253298</v>
      </c>
      <c r="F199" s="61">
        <v>910688.495</v>
      </c>
      <c r="G199" s="61">
        <v>0</v>
      </c>
      <c r="H199" s="61">
        <v>76177530.879999995</v>
      </c>
      <c r="I199" s="61">
        <v>0</v>
      </c>
      <c r="J199" s="61">
        <f t="shared" si="28"/>
        <v>910688.495</v>
      </c>
      <c r="K199" s="61">
        <f t="shared" si="29"/>
        <v>76177530.879999995</v>
      </c>
      <c r="L199" s="63">
        <f t="shared" si="27"/>
        <v>83.648285114220087</v>
      </c>
    </row>
    <row r="200" spans="2:19" ht="13.5" thickBot="1" x14ac:dyDescent="0.25">
      <c r="B200" s="19">
        <v>41609</v>
      </c>
      <c r="C200" s="61">
        <v>0</v>
      </c>
      <c r="D200" s="61">
        <v>0</v>
      </c>
      <c r="E200" s="62">
        <v>0</v>
      </c>
      <c r="F200" s="61">
        <v>741191.57105000003</v>
      </c>
      <c r="G200" s="61">
        <v>0</v>
      </c>
      <c r="H200" s="61">
        <v>68742214.50999999</v>
      </c>
      <c r="I200" s="61">
        <v>0</v>
      </c>
      <c r="J200" s="61">
        <f t="shared" si="28"/>
        <v>741191.57105000003</v>
      </c>
      <c r="K200" s="61">
        <f t="shared" si="29"/>
        <v>68742214.50999999</v>
      </c>
      <c r="L200" s="63">
        <f t="shared" si="27"/>
        <v>92.745542711201054</v>
      </c>
    </row>
    <row r="201" spans="2:19" ht="13.5" thickBot="1" x14ac:dyDescent="0.25">
      <c r="B201" s="56" t="s">
        <v>100</v>
      </c>
      <c r="C201" s="64">
        <f>SUM(C189:C200)</f>
        <v>667932.45700000005</v>
      </c>
      <c r="D201" s="64">
        <f>SUM(D189:D200)</f>
        <v>110701775.36</v>
      </c>
      <c r="E201" s="65">
        <f>+D201/C201</f>
        <v>165.73797874296142</v>
      </c>
      <c r="F201" s="64">
        <f t="shared" ref="F201:K201" si="31">SUM(F189:F200)</f>
        <v>10041160.055199997</v>
      </c>
      <c r="G201" s="64">
        <f t="shared" si="31"/>
        <v>320355.17600000004</v>
      </c>
      <c r="H201" s="64">
        <f t="shared" si="31"/>
        <v>905878944.71000016</v>
      </c>
      <c r="I201" s="64">
        <f t="shared" si="31"/>
        <v>25891891.920000002</v>
      </c>
      <c r="J201" s="64">
        <f t="shared" si="31"/>
        <v>10361515.231199998</v>
      </c>
      <c r="K201" s="64">
        <f t="shared" si="31"/>
        <v>931770836.63</v>
      </c>
      <c r="L201" s="66">
        <f>+K201/SUM(F201:G201)</f>
        <v>89.926117545463356</v>
      </c>
    </row>
    <row r="202" spans="2:19" x14ac:dyDescent="0.2">
      <c r="B202" s="152">
        <v>41640</v>
      </c>
      <c r="C202" s="125">
        <v>106745.5</v>
      </c>
      <c r="D202" s="125">
        <v>16491946.300000001</v>
      </c>
      <c r="E202" s="153">
        <v>154.5</v>
      </c>
      <c r="F202" s="125">
        <v>632009</v>
      </c>
      <c r="G202" s="125">
        <v>47522.8</v>
      </c>
      <c r="H202" s="125">
        <v>53796660.899999999</v>
      </c>
      <c r="I202" s="125">
        <v>4322916.8</v>
      </c>
      <c r="J202" s="125">
        <f t="shared" si="28"/>
        <v>679531.8</v>
      </c>
      <c r="K202" s="125">
        <f t="shared" si="29"/>
        <v>58119577.699999996</v>
      </c>
      <c r="L202" s="63">
        <f t="shared" si="27"/>
        <v>85.528856339026362</v>
      </c>
      <c r="M202" s="216" t="s">
        <v>53</v>
      </c>
      <c r="N202" s="200"/>
      <c r="O202" s="201"/>
    </row>
    <row r="203" spans="2:19" x14ac:dyDescent="0.2">
      <c r="B203" s="19">
        <v>41671</v>
      </c>
      <c r="C203" s="61">
        <v>42500</v>
      </c>
      <c r="D203" s="61">
        <v>6943815.2000000002</v>
      </c>
      <c r="E203" s="62">
        <v>163.38</v>
      </c>
      <c r="F203" s="61">
        <v>672526.1</v>
      </c>
      <c r="G203" s="61" t="s">
        <v>101</v>
      </c>
      <c r="H203" s="61">
        <v>56096814</v>
      </c>
      <c r="I203" s="61" t="s">
        <v>101</v>
      </c>
      <c r="J203" s="61">
        <f t="shared" si="28"/>
        <v>672526.1</v>
      </c>
      <c r="K203" s="61">
        <f t="shared" si="29"/>
        <v>56096814</v>
      </c>
      <c r="L203" s="63">
        <f t="shared" si="27"/>
        <v>83.412099545281592</v>
      </c>
      <c r="M203" s="44"/>
      <c r="N203" s="44"/>
      <c r="O203" s="40"/>
    </row>
    <row r="204" spans="2:19" x14ac:dyDescent="0.2">
      <c r="B204" s="19">
        <v>41699</v>
      </c>
      <c r="C204" s="61">
        <v>42500</v>
      </c>
      <c r="D204" s="61">
        <v>6741848.7999999998</v>
      </c>
      <c r="E204" s="62">
        <v>158.63</v>
      </c>
      <c r="F204" s="61">
        <v>856971.9</v>
      </c>
      <c r="G204" s="61" t="s">
        <v>101</v>
      </c>
      <c r="H204" s="61">
        <v>71978961.900000006</v>
      </c>
      <c r="I204" s="61" t="s">
        <v>101</v>
      </c>
      <c r="J204" s="61">
        <f t="shared" si="28"/>
        <v>856971.9</v>
      </c>
      <c r="K204" s="61">
        <f t="shared" si="29"/>
        <v>71978961.900000006</v>
      </c>
      <c r="L204" s="63">
        <f t="shared" si="27"/>
        <v>83.992207795844891</v>
      </c>
      <c r="M204" s="44"/>
      <c r="N204" s="44"/>
      <c r="O204" s="40"/>
    </row>
    <row r="205" spans="2:19" x14ac:dyDescent="0.2">
      <c r="B205" s="19">
        <v>41730</v>
      </c>
      <c r="C205" s="61">
        <v>41820</v>
      </c>
      <c r="D205" s="61">
        <v>5756627.2999999998</v>
      </c>
      <c r="E205" s="62">
        <v>137.65</v>
      </c>
      <c r="F205" s="61">
        <v>882620.3</v>
      </c>
      <c r="G205" s="61">
        <v>46748.7</v>
      </c>
      <c r="H205" s="61">
        <v>80235140.799999997</v>
      </c>
      <c r="I205" s="61">
        <v>4437474.0999999996</v>
      </c>
      <c r="J205" s="61">
        <f t="shared" si="28"/>
        <v>929369</v>
      </c>
      <c r="K205" s="61">
        <f t="shared" si="29"/>
        <v>84672614.899999991</v>
      </c>
      <c r="L205" s="63">
        <f t="shared" si="27"/>
        <v>91.107638516025375</v>
      </c>
      <c r="M205" s="44"/>
      <c r="N205" s="44"/>
      <c r="O205" s="40"/>
    </row>
    <row r="206" spans="2:19" x14ac:dyDescent="0.2">
      <c r="B206" s="19">
        <v>41760</v>
      </c>
      <c r="C206" s="61">
        <v>84549</v>
      </c>
      <c r="D206" s="61">
        <v>12805518.9</v>
      </c>
      <c r="E206" s="62">
        <v>151.46</v>
      </c>
      <c r="F206" s="61">
        <v>876677.7</v>
      </c>
      <c r="G206" s="61">
        <v>2088.3000000000002</v>
      </c>
      <c r="H206" s="61">
        <v>71840674.700000003</v>
      </c>
      <c r="I206" s="61">
        <v>198224.5</v>
      </c>
      <c r="J206" s="61">
        <f t="shared" si="28"/>
        <v>878766</v>
      </c>
      <c r="K206" s="61">
        <f t="shared" si="29"/>
        <v>72038899.200000003</v>
      </c>
      <c r="L206" s="63">
        <f t="shared" si="27"/>
        <v>81.977340042741758</v>
      </c>
      <c r="M206" s="44"/>
      <c r="N206" s="44"/>
      <c r="O206" s="40"/>
    </row>
    <row r="207" spans="2:19" x14ac:dyDescent="0.2">
      <c r="B207" s="19">
        <v>41791</v>
      </c>
      <c r="C207" s="61" t="s">
        <v>102</v>
      </c>
      <c r="D207" s="61" t="s">
        <v>103</v>
      </c>
      <c r="E207" s="62" t="s">
        <v>104</v>
      </c>
      <c r="F207" s="61">
        <v>658674.30000000005</v>
      </c>
      <c r="G207" s="61" t="s">
        <v>101</v>
      </c>
      <c r="H207" s="61">
        <v>53453681.100000001</v>
      </c>
      <c r="I207" s="61" t="s">
        <v>101</v>
      </c>
      <c r="J207" s="61">
        <f t="shared" si="28"/>
        <v>658674.30000000005</v>
      </c>
      <c r="K207" s="61">
        <f t="shared" si="29"/>
        <v>53453681.100000001</v>
      </c>
      <c r="L207" s="63">
        <f t="shared" si="27"/>
        <v>81.153433646948116</v>
      </c>
      <c r="M207" s="46"/>
      <c r="N207" s="46"/>
      <c r="O207" s="47"/>
    </row>
    <row r="208" spans="2:19" ht="13.5" thickBot="1" x14ac:dyDescent="0.25">
      <c r="B208" s="19">
        <v>41821</v>
      </c>
      <c r="C208" s="61">
        <v>42535</v>
      </c>
      <c r="D208" s="61">
        <v>11518578.300000001</v>
      </c>
      <c r="E208" s="62">
        <v>270.8</v>
      </c>
      <c r="F208" s="61">
        <v>1201148.6000000001</v>
      </c>
      <c r="G208" s="61">
        <v>43518.3</v>
      </c>
      <c r="H208" s="61">
        <v>97952187</v>
      </c>
      <c r="I208" s="61">
        <v>4198136.9000000004</v>
      </c>
      <c r="J208" s="61">
        <f t="shared" ref="J208:J226" si="32">SUM(F208:G208)</f>
        <v>1244666.9000000001</v>
      </c>
      <c r="K208" s="61">
        <f t="shared" si="29"/>
        <v>102150323.90000001</v>
      </c>
      <c r="L208" s="63">
        <f t="shared" si="27"/>
        <v>82.070410886639621</v>
      </c>
      <c r="M208" s="48"/>
      <c r="N208" s="48"/>
      <c r="O208" s="43"/>
    </row>
    <row r="209" spans="2:15" x14ac:dyDescent="0.2">
      <c r="B209" s="19">
        <v>41852</v>
      </c>
      <c r="C209" s="61">
        <v>84662.7</v>
      </c>
      <c r="D209" s="61">
        <v>10110114</v>
      </c>
      <c r="E209" s="62">
        <v>119.42</v>
      </c>
      <c r="F209" s="61">
        <v>700790.6</v>
      </c>
      <c r="G209" s="61" t="s">
        <v>101</v>
      </c>
      <c r="H209" s="61">
        <v>59714346.200000003</v>
      </c>
      <c r="I209" s="61" t="s">
        <v>101</v>
      </c>
      <c r="J209" s="61">
        <f t="shared" si="32"/>
        <v>700790.6</v>
      </c>
      <c r="K209" s="61">
        <f t="shared" si="29"/>
        <v>59714346.200000003</v>
      </c>
      <c r="L209" s="63">
        <f t="shared" si="27"/>
        <v>85.209970282135643</v>
      </c>
    </row>
    <row r="210" spans="2:15" x14ac:dyDescent="0.2">
      <c r="B210" s="19">
        <v>41883</v>
      </c>
      <c r="C210" s="61" t="s">
        <v>102</v>
      </c>
      <c r="D210" s="61" t="s">
        <v>103</v>
      </c>
      <c r="E210" s="62" t="s">
        <v>104</v>
      </c>
      <c r="F210" s="61">
        <v>761863.1</v>
      </c>
      <c r="G210" s="61">
        <v>18177</v>
      </c>
      <c r="H210" s="61">
        <v>66252882.299999997</v>
      </c>
      <c r="I210" s="61">
        <v>1753503.9</v>
      </c>
      <c r="J210" s="61">
        <f t="shared" si="32"/>
        <v>780040.1</v>
      </c>
      <c r="K210" s="61">
        <f t="shared" si="29"/>
        <v>68006386.200000003</v>
      </c>
      <c r="L210" s="63">
        <f t="shared" si="27"/>
        <v>87.183192505103264</v>
      </c>
    </row>
    <row r="211" spans="2:15" x14ac:dyDescent="0.2">
      <c r="B211" s="19">
        <v>41913</v>
      </c>
      <c r="C211" s="61">
        <v>126419.9</v>
      </c>
      <c r="D211" s="61">
        <v>15886682.5</v>
      </c>
      <c r="E211" s="62">
        <v>125.67</v>
      </c>
      <c r="F211" s="61">
        <v>755921</v>
      </c>
      <c r="G211" s="61" t="s">
        <v>101</v>
      </c>
      <c r="H211" s="61">
        <v>60120083</v>
      </c>
      <c r="I211" s="61" t="s">
        <v>101</v>
      </c>
      <c r="J211" s="61">
        <f t="shared" si="32"/>
        <v>755921</v>
      </c>
      <c r="K211" s="61">
        <f t="shared" si="29"/>
        <v>60120083</v>
      </c>
      <c r="L211" s="63">
        <f t="shared" si="27"/>
        <v>79.532230219824555</v>
      </c>
    </row>
    <row r="212" spans="2:15" x14ac:dyDescent="0.2">
      <c r="B212" s="19">
        <v>41944</v>
      </c>
      <c r="C212" s="61">
        <v>42600.9</v>
      </c>
      <c r="D212" s="61">
        <v>4978035.0999999996</v>
      </c>
      <c r="E212" s="62">
        <v>116.85</v>
      </c>
      <c r="F212" s="61">
        <v>558193.1</v>
      </c>
      <c r="G212" s="61">
        <v>62851.5</v>
      </c>
      <c r="H212" s="61">
        <v>45193343.700000003</v>
      </c>
      <c r="I212" s="61">
        <v>3037900.2</v>
      </c>
      <c r="J212" s="61">
        <f t="shared" si="32"/>
        <v>621044.6</v>
      </c>
      <c r="K212" s="61">
        <f t="shared" si="29"/>
        <v>48231243.900000006</v>
      </c>
      <c r="L212" s="63">
        <f t="shared" si="27"/>
        <v>77.661481800179899</v>
      </c>
    </row>
    <row r="213" spans="2:15" ht="13.5" thickBot="1" x14ac:dyDescent="0.25">
      <c r="B213" s="154">
        <v>41974</v>
      </c>
      <c r="C213" s="155">
        <v>42330</v>
      </c>
      <c r="D213" s="155">
        <v>5542691.0099999998</v>
      </c>
      <c r="E213" s="62">
        <v>130.94001913536499</v>
      </c>
      <c r="F213" s="155">
        <v>523609.12</v>
      </c>
      <c r="G213" s="155">
        <v>6656.5</v>
      </c>
      <c r="H213" s="61">
        <v>42067151.489999987</v>
      </c>
      <c r="I213" s="155">
        <v>321739.07</v>
      </c>
      <c r="J213" s="155">
        <f t="shared" si="32"/>
        <v>530265.62</v>
      </c>
      <c r="K213" s="155">
        <f t="shared" si="29"/>
        <v>42388890.559999987</v>
      </c>
      <c r="L213" s="63">
        <f t="shared" si="27"/>
        <v>79.938975791038445</v>
      </c>
    </row>
    <row r="214" spans="2:15" ht="13.5" thickBot="1" x14ac:dyDescent="0.25">
      <c r="B214" s="56" t="s">
        <v>105</v>
      </c>
      <c r="C214" s="64">
        <f>SUM(C202:C213)</f>
        <v>656663</v>
      </c>
      <c r="D214" s="64">
        <f>SUM(D202:D213)</f>
        <v>96775857.409999996</v>
      </c>
      <c r="E214" s="65">
        <f>+D214/C214</f>
        <v>147.37522505455613</v>
      </c>
      <c r="F214" s="64">
        <f t="shared" ref="F214:K214" si="33">SUM(F202:F213)</f>
        <v>9081004.8199999984</v>
      </c>
      <c r="G214" s="64">
        <f t="shared" si="33"/>
        <v>227563.1</v>
      </c>
      <c r="H214" s="64">
        <f t="shared" si="33"/>
        <v>758701927.09000003</v>
      </c>
      <c r="I214" s="64">
        <f t="shared" si="33"/>
        <v>18269895.469999999</v>
      </c>
      <c r="J214" s="64">
        <f t="shared" si="33"/>
        <v>9308567.9199999981</v>
      </c>
      <c r="K214" s="64">
        <f t="shared" si="33"/>
        <v>776971822.56000006</v>
      </c>
      <c r="L214" s="66">
        <f>+K214/SUM(F214:G214)</f>
        <v>83.468459298731773</v>
      </c>
    </row>
    <row r="215" spans="2:15" x14ac:dyDescent="0.2">
      <c r="B215" s="152">
        <v>42005</v>
      </c>
      <c r="C215" s="125">
        <v>42501.599999999999</v>
      </c>
      <c r="D215" s="125">
        <v>5385943.9900000002</v>
      </c>
      <c r="E215" s="153">
        <v>126.72332312195307</v>
      </c>
      <c r="F215" s="125">
        <v>704226.56</v>
      </c>
      <c r="G215" s="125">
        <v>0</v>
      </c>
      <c r="H215" s="125">
        <v>57296130.109999992</v>
      </c>
      <c r="I215" s="125">
        <v>0</v>
      </c>
      <c r="J215" s="125">
        <f t="shared" si="32"/>
        <v>704226.56</v>
      </c>
      <c r="K215" s="125">
        <f t="shared" si="29"/>
        <v>57296130.109999992</v>
      </c>
      <c r="L215" s="63">
        <f t="shared" si="27"/>
        <v>81.360365206901577</v>
      </c>
      <c r="M215" s="216" t="s">
        <v>55</v>
      </c>
      <c r="N215" s="200"/>
      <c r="O215" s="201"/>
    </row>
    <row r="216" spans="2:15" x14ac:dyDescent="0.2">
      <c r="B216" s="19">
        <v>42036</v>
      </c>
      <c r="C216" s="61">
        <v>42468.313846199999</v>
      </c>
      <c r="D216" s="61">
        <v>4739976.9399999995</v>
      </c>
      <c r="E216" s="62">
        <v>111.61208229660207</v>
      </c>
      <c r="F216" s="61">
        <v>472523.85</v>
      </c>
      <c r="G216" s="61">
        <v>0</v>
      </c>
      <c r="H216" s="61">
        <v>38120949.340000004</v>
      </c>
      <c r="I216" s="61">
        <v>0</v>
      </c>
      <c r="J216" s="61">
        <f t="shared" si="32"/>
        <v>472523.85</v>
      </c>
      <c r="K216" s="61">
        <f t="shared" si="29"/>
        <v>38120949.340000004</v>
      </c>
      <c r="L216" s="63">
        <f t="shared" si="27"/>
        <v>80.675185686394471</v>
      </c>
      <c r="M216" s="44"/>
      <c r="N216" s="44"/>
      <c r="O216" s="40"/>
    </row>
    <row r="217" spans="2:15" x14ac:dyDescent="0.2">
      <c r="B217" s="19">
        <v>42064</v>
      </c>
      <c r="C217" s="61">
        <v>86519.148799999995</v>
      </c>
      <c r="D217" s="61">
        <v>10285377.34</v>
      </c>
      <c r="E217" s="62">
        <v>118.87977959394811</v>
      </c>
      <c r="F217" s="61">
        <v>851433.81856150005</v>
      </c>
      <c r="G217" s="61">
        <v>0</v>
      </c>
      <c r="H217" s="61">
        <v>67520953.429999992</v>
      </c>
      <c r="I217" s="61">
        <v>0</v>
      </c>
      <c r="J217" s="61">
        <f t="shared" si="32"/>
        <v>851433.81856150005</v>
      </c>
      <c r="K217" s="61">
        <f t="shared" si="29"/>
        <v>67520953.429999992</v>
      </c>
      <c r="L217" s="63">
        <f t="shared" si="27"/>
        <v>79.302644501573639</v>
      </c>
      <c r="M217" s="44"/>
      <c r="N217" s="44"/>
      <c r="O217" s="40"/>
    </row>
    <row r="218" spans="2:15" x14ac:dyDescent="0.2">
      <c r="B218" s="19">
        <v>42095</v>
      </c>
      <c r="C218" s="61">
        <v>41990.776700000002</v>
      </c>
      <c r="D218" s="61">
        <v>4308332.84</v>
      </c>
      <c r="E218" s="62">
        <v>102.60188495155889</v>
      </c>
      <c r="F218" s="61">
        <v>753396.80408459995</v>
      </c>
      <c r="G218" s="61">
        <v>0</v>
      </c>
      <c r="H218" s="61">
        <v>55759157.120000005</v>
      </c>
      <c r="I218" s="61">
        <v>0</v>
      </c>
      <c r="J218" s="61">
        <f t="shared" si="32"/>
        <v>753396.80408459995</v>
      </c>
      <c r="K218" s="61">
        <f t="shared" si="29"/>
        <v>55759157.120000005</v>
      </c>
      <c r="L218" s="63">
        <f t="shared" si="27"/>
        <v>74.010344638704808</v>
      </c>
      <c r="M218" s="44"/>
      <c r="N218" s="44"/>
      <c r="O218" s="40"/>
    </row>
    <row r="219" spans="2:15" x14ac:dyDescent="0.2">
      <c r="B219" s="19">
        <v>42125</v>
      </c>
      <c r="C219" s="61">
        <v>42457.5</v>
      </c>
      <c r="D219" s="61">
        <v>5076129.1500000004</v>
      </c>
      <c r="E219" s="62">
        <v>119.55789083200848</v>
      </c>
      <c r="F219" s="61">
        <v>780038.4</v>
      </c>
      <c r="G219" s="61">
        <v>0</v>
      </c>
      <c r="H219" s="61">
        <v>57393771.859999992</v>
      </c>
      <c r="I219" s="61">
        <v>0</v>
      </c>
      <c r="J219" s="61">
        <f t="shared" si="32"/>
        <v>780038.4</v>
      </c>
      <c r="K219" s="61">
        <f t="shared" si="29"/>
        <v>57393771.859999992</v>
      </c>
      <c r="L219" s="63">
        <f t="shared" si="27"/>
        <v>73.578136486613985</v>
      </c>
      <c r="M219" s="44"/>
      <c r="N219" s="44"/>
      <c r="O219" s="40"/>
    </row>
    <row r="220" spans="2:15" x14ac:dyDescent="0.2">
      <c r="B220" s="19">
        <v>42156</v>
      </c>
      <c r="C220" s="61">
        <v>0</v>
      </c>
      <c r="D220" s="61">
        <v>0</v>
      </c>
      <c r="E220" s="62">
        <v>0</v>
      </c>
      <c r="F220" s="61">
        <v>1132138.4731538</v>
      </c>
      <c r="G220" s="61">
        <v>0</v>
      </c>
      <c r="H220" s="61">
        <v>81235983.309999987</v>
      </c>
      <c r="I220" s="61">
        <v>0</v>
      </c>
      <c r="J220" s="61">
        <f t="shared" si="32"/>
        <v>1132138.4731538</v>
      </c>
      <c r="K220" s="61">
        <f t="shared" si="29"/>
        <v>81235983.309999987</v>
      </c>
      <c r="L220" s="63">
        <f t="shared" si="27"/>
        <v>71.75445869594094</v>
      </c>
      <c r="M220" s="46"/>
      <c r="N220" s="46"/>
      <c r="O220" s="47"/>
    </row>
    <row r="221" spans="2:15" ht="13.5" thickBot="1" x14ac:dyDescent="0.25">
      <c r="B221" s="19">
        <v>42186</v>
      </c>
      <c r="C221" s="61">
        <v>86182.481</v>
      </c>
      <c r="D221" s="61">
        <v>8274158.1899999995</v>
      </c>
      <c r="E221" s="62">
        <v>96.007426265669935</v>
      </c>
      <c r="F221" s="61">
        <v>603140.43500000006</v>
      </c>
      <c r="G221" s="61">
        <v>0</v>
      </c>
      <c r="H221" s="61">
        <v>44296868.949999996</v>
      </c>
      <c r="I221" s="61">
        <v>0</v>
      </c>
      <c r="J221" s="61">
        <f t="shared" si="32"/>
        <v>603140.43500000006</v>
      </c>
      <c r="K221" s="61">
        <f t="shared" si="29"/>
        <v>44296868.949999996</v>
      </c>
      <c r="L221" s="63">
        <f t="shared" si="27"/>
        <v>73.443706273813319</v>
      </c>
      <c r="M221" s="48"/>
      <c r="N221" s="48"/>
      <c r="O221" s="43"/>
    </row>
    <row r="222" spans="2:15" x14ac:dyDescent="0.2">
      <c r="B222" s="19">
        <v>42217</v>
      </c>
      <c r="C222" s="61">
        <v>86416.452999999994</v>
      </c>
      <c r="D222" s="61">
        <v>8709670.6799999997</v>
      </c>
      <c r="E222" s="62">
        <v>100.78718088556586</v>
      </c>
      <c r="F222" s="61">
        <v>763822.57653999992</v>
      </c>
      <c r="G222" s="61">
        <v>0</v>
      </c>
      <c r="H222" s="61">
        <v>54054605.189999998</v>
      </c>
      <c r="I222" s="61">
        <v>0</v>
      </c>
      <c r="J222" s="61">
        <f t="shared" si="32"/>
        <v>763822.57653999992</v>
      </c>
      <c r="K222" s="61">
        <f t="shared" si="29"/>
        <v>54054605.189999998</v>
      </c>
      <c r="L222" s="63">
        <f t="shared" si="27"/>
        <v>70.768535586967246</v>
      </c>
    </row>
    <row r="223" spans="2:15" x14ac:dyDescent="0.2">
      <c r="B223" s="19">
        <v>42248</v>
      </c>
      <c r="C223" s="61">
        <v>1.4797</v>
      </c>
      <c r="D223" s="61">
        <v>12260.94</v>
      </c>
      <c r="E223" s="62">
        <v>8286.0985334865181</v>
      </c>
      <c r="F223" s="61">
        <v>916441.70146000001</v>
      </c>
      <c r="G223" s="61">
        <v>0</v>
      </c>
      <c r="H223" s="61">
        <v>61873434.850000001</v>
      </c>
      <c r="I223" s="61">
        <v>0</v>
      </c>
      <c r="J223" s="61">
        <f t="shared" si="32"/>
        <v>916441.70146000001</v>
      </c>
      <c r="K223" s="61">
        <f t="shared" si="29"/>
        <v>61873434.850000001</v>
      </c>
      <c r="L223" s="63">
        <f t="shared" si="27"/>
        <v>67.514861830739804</v>
      </c>
    </row>
    <row r="224" spans="2:15" x14ac:dyDescent="0.2">
      <c r="B224" s="19">
        <v>42278</v>
      </c>
      <c r="C224" s="61">
        <v>84414.38</v>
      </c>
      <c r="D224" s="61">
        <v>8034988.9000000004</v>
      </c>
      <c r="E224" s="62">
        <v>95.185072732868505</v>
      </c>
      <c r="F224" s="61">
        <v>631110.42099999997</v>
      </c>
      <c r="G224" s="61">
        <v>0</v>
      </c>
      <c r="H224" s="61">
        <v>40801681.009999998</v>
      </c>
      <c r="I224" s="61">
        <v>0</v>
      </c>
      <c r="J224" s="61">
        <f t="shared" si="32"/>
        <v>631110.42099999997</v>
      </c>
      <c r="K224" s="61">
        <f t="shared" si="29"/>
        <v>40801681.009999998</v>
      </c>
      <c r="L224" s="63">
        <f t="shared" si="27"/>
        <v>64.650621590670895</v>
      </c>
    </row>
    <row r="225" spans="2:15" x14ac:dyDescent="0.2">
      <c r="B225" s="19">
        <v>42309</v>
      </c>
      <c r="C225" s="61">
        <v>45501</v>
      </c>
      <c r="D225" s="61">
        <v>4382818.3</v>
      </c>
      <c r="E225" s="62">
        <v>96.323559921759951</v>
      </c>
      <c r="F225" s="61">
        <v>734735.63439999998</v>
      </c>
      <c r="G225" s="61">
        <v>0</v>
      </c>
      <c r="H225" s="61">
        <v>48558108.329999991</v>
      </c>
      <c r="I225" s="61">
        <v>0</v>
      </c>
      <c r="J225" s="61">
        <f t="shared" si="32"/>
        <v>734735.63439999998</v>
      </c>
      <c r="K225" s="61">
        <f t="shared" si="29"/>
        <v>48558108.329999991</v>
      </c>
      <c r="L225" s="63">
        <f t="shared" si="27"/>
        <v>66.089224554425655</v>
      </c>
    </row>
    <row r="226" spans="2:15" ht="13.5" thickBot="1" x14ac:dyDescent="0.25">
      <c r="B226" s="154">
        <v>42339</v>
      </c>
      <c r="C226" s="155">
        <v>0</v>
      </c>
      <c r="D226" s="155">
        <v>0</v>
      </c>
      <c r="E226" s="62">
        <v>0</v>
      </c>
      <c r="F226" s="155">
        <v>921561.90278999996</v>
      </c>
      <c r="G226" s="155">
        <v>0</v>
      </c>
      <c r="H226" s="61">
        <v>58959155.840000004</v>
      </c>
      <c r="I226" s="155">
        <v>0</v>
      </c>
      <c r="J226" s="155">
        <f t="shared" si="32"/>
        <v>921561.90278999996</v>
      </c>
      <c r="K226" s="155">
        <f t="shared" si="29"/>
        <v>58959155.840000004</v>
      </c>
      <c r="L226" s="63">
        <f t="shared" si="27"/>
        <v>63.977423178522244</v>
      </c>
    </row>
    <row r="227" spans="2:15" ht="13.5" thickBot="1" x14ac:dyDescent="0.25">
      <c r="B227" s="56" t="s">
        <v>106</v>
      </c>
      <c r="C227" s="64">
        <f>SUM(C215:C226)</f>
        <v>558453.13304620003</v>
      </c>
      <c r="D227" s="64">
        <f>SUM(D215:D226)</f>
        <v>59209657.269999988</v>
      </c>
      <c r="E227" s="65">
        <f>+D227/C227</f>
        <v>106.02439804935548</v>
      </c>
      <c r="F227" s="64">
        <f t="shared" ref="F227:K227" si="34">SUM(F215:F226)</f>
        <v>9264570.5769899003</v>
      </c>
      <c r="G227" s="64">
        <f t="shared" si="34"/>
        <v>0</v>
      </c>
      <c r="H227" s="64">
        <f t="shared" si="34"/>
        <v>665870799.34000015</v>
      </c>
      <c r="I227" s="64">
        <f t="shared" si="34"/>
        <v>0</v>
      </c>
      <c r="J227" s="64">
        <f t="shared" si="34"/>
        <v>9264570.5769899003</v>
      </c>
      <c r="K227" s="64">
        <f t="shared" si="34"/>
        <v>665870799.34000015</v>
      </c>
      <c r="L227" s="66">
        <f>+K227/SUM(F227:G227)</f>
        <v>71.872818476206646</v>
      </c>
    </row>
    <row r="228" spans="2:15" x14ac:dyDescent="0.2">
      <c r="B228" s="152">
        <v>42370</v>
      </c>
      <c r="C228" s="125">
        <v>84673.89</v>
      </c>
      <c r="D228" s="125">
        <v>7243020.6600000001</v>
      </c>
      <c r="E228" s="153">
        <v>85.540190252272581</v>
      </c>
      <c r="F228" s="125">
        <v>854184.04778000002</v>
      </c>
      <c r="G228" s="125">
        <v>0</v>
      </c>
      <c r="H228" s="125">
        <v>51115728.029999986</v>
      </c>
      <c r="I228" s="125">
        <v>0</v>
      </c>
      <c r="J228" s="125">
        <v>854184.04778000002</v>
      </c>
      <c r="K228" s="125">
        <v>51115728.029999986</v>
      </c>
      <c r="L228" s="63">
        <v>59.841585853597131</v>
      </c>
      <c r="M228" s="216" t="s">
        <v>76</v>
      </c>
      <c r="N228" s="200"/>
      <c r="O228" s="201"/>
    </row>
    <row r="229" spans="2:15" x14ac:dyDescent="0.2">
      <c r="B229" s="19">
        <v>42401</v>
      </c>
      <c r="C229" s="61">
        <v>42505</v>
      </c>
      <c r="D229" s="61">
        <v>3792310.87</v>
      </c>
      <c r="E229" s="62">
        <v>89.220347488530763</v>
      </c>
      <c r="F229" s="61">
        <v>619671.59100000001</v>
      </c>
      <c r="G229" s="61">
        <v>0</v>
      </c>
      <c r="H229" s="61">
        <v>35444934.25999999</v>
      </c>
      <c r="I229" s="61">
        <v>0</v>
      </c>
      <c r="J229" s="61">
        <v>619671.59100000001</v>
      </c>
      <c r="K229" s="61">
        <v>35444934.25999999</v>
      </c>
      <c r="L229" s="63">
        <v>57.199546945181787</v>
      </c>
      <c r="M229" s="44"/>
      <c r="N229" s="44"/>
      <c r="O229" s="40"/>
    </row>
    <row r="230" spans="2:15" x14ac:dyDescent="0.2">
      <c r="B230" s="19">
        <v>42430</v>
      </c>
      <c r="C230" s="61">
        <v>45065</v>
      </c>
      <c r="D230" s="61">
        <v>3579329.01</v>
      </c>
      <c r="E230" s="62">
        <v>79.425918340175301</v>
      </c>
      <c r="F230" s="61">
        <v>1105927.53293</v>
      </c>
      <c r="G230" s="61">
        <v>73669.600000000006</v>
      </c>
      <c r="H230" s="61">
        <v>66040379.390000001</v>
      </c>
      <c r="I230" s="61">
        <v>4468074.8</v>
      </c>
      <c r="J230" s="61">
        <v>1179597.1329300001</v>
      </c>
      <c r="K230" s="61">
        <v>70508454.189999998</v>
      </c>
      <c r="L230" s="63">
        <v>59.77333465949016</v>
      </c>
      <c r="M230" s="44"/>
      <c r="N230" s="44"/>
      <c r="O230" s="40"/>
    </row>
    <row r="231" spans="2:15" x14ac:dyDescent="0.2">
      <c r="B231" s="19">
        <v>42461</v>
      </c>
      <c r="C231" s="61">
        <v>45000</v>
      </c>
      <c r="D231" s="61">
        <v>3880304.77</v>
      </c>
      <c r="E231" s="62">
        <v>86.228994888888892</v>
      </c>
      <c r="F231" s="61">
        <v>1106052.2258400002</v>
      </c>
      <c r="G231" s="61">
        <v>0</v>
      </c>
      <c r="H231" s="61">
        <v>64184774.649999984</v>
      </c>
      <c r="I231" s="61">
        <v>0</v>
      </c>
      <c r="J231" s="61">
        <v>1106052.2258400002</v>
      </c>
      <c r="K231" s="61">
        <v>64184774.649999984</v>
      </c>
      <c r="L231" s="63">
        <v>58.030509907662221</v>
      </c>
      <c r="M231" s="44"/>
      <c r="N231" s="44"/>
      <c r="O231" s="40"/>
    </row>
    <row r="232" spans="2:15" x14ac:dyDescent="0.2">
      <c r="B232" s="19">
        <v>42491</v>
      </c>
      <c r="C232" s="61">
        <v>44800</v>
      </c>
      <c r="D232" s="61">
        <v>3863059.22</v>
      </c>
      <c r="E232" s="62">
        <v>86.229000446428572</v>
      </c>
      <c r="F232" s="61">
        <v>819666.60008999996</v>
      </c>
      <c r="G232" s="61">
        <v>0</v>
      </c>
      <c r="H232" s="61">
        <v>49901195.430000015</v>
      </c>
      <c r="I232" s="61">
        <v>0</v>
      </c>
      <c r="J232" s="61">
        <v>819666.60008999996</v>
      </c>
      <c r="K232" s="61">
        <v>49901195.430000015</v>
      </c>
      <c r="L232" s="63">
        <v>60.879869235273013</v>
      </c>
      <c r="M232" s="44"/>
      <c r="N232" s="44"/>
      <c r="O232" s="40"/>
    </row>
    <row r="233" spans="2:15" x14ac:dyDescent="0.2">
      <c r="B233" s="19">
        <v>42522</v>
      </c>
      <c r="C233" s="61">
        <v>44509.94</v>
      </c>
      <c r="D233" s="61">
        <v>3580736.98</v>
      </c>
      <c r="E233" s="62">
        <v>80.448029810869201</v>
      </c>
      <c r="F233" s="61">
        <v>846513.49807000009</v>
      </c>
      <c r="G233" s="61">
        <v>77008</v>
      </c>
      <c r="H233" s="61">
        <v>51859819.409999996</v>
      </c>
      <c r="I233" s="61">
        <v>4481167.6900000004</v>
      </c>
      <c r="J233" s="61">
        <v>923521.49807000009</v>
      </c>
      <c r="K233" s="61">
        <v>56340987.099999994</v>
      </c>
      <c r="L233" s="63">
        <v>61.006687140194238</v>
      </c>
      <c r="M233" s="46"/>
      <c r="N233" s="46"/>
      <c r="O233" s="47"/>
    </row>
    <row r="234" spans="2:15" ht="13.5" thickBot="1" x14ac:dyDescent="0.25">
      <c r="B234" s="19">
        <v>42552</v>
      </c>
      <c r="C234" s="61">
        <v>45194</v>
      </c>
      <c r="D234" s="61">
        <v>4288138.16</v>
      </c>
      <c r="E234" s="62">
        <v>94.882908350666014</v>
      </c>
      <c r="F234" s="61">
        <v>954637.57384620002</v>
      </c>
      <c r="G234" s="61">
        <v>0</v>
      </c>
      <c r="H234" s="61">
        <v>57176881.93</v>
      </c>
      <c r="I234" s="61">
        <v>0</v>
      </c>
      <c r="J234" s="61">
        <v>954637.57384620002</v>
      </c>
      <c r="K234" s="61">
        <v>57176881.93</v>
      </c>
      <c r="L234" s="63">
        <v>59.893810485204796</v>
      </c>
      <c r="M234" s="48"/>
      <c r="N234" s="48"/>
      <c r="O234" s="43"/>
    </row>
    <row r="235" spans="2:15" x14ac:dyDescent="0.2">
      <c r="B235" s="19">
        <v>42583</v>
      </c>
      <c r="C235" s="61">
        <v>88804.898000000001</v>
      </c>
      <c r="D235" s="61">
        <v>9095930.5800000001</v>
      </c>
      <c r="E235" s="62">
        <v>102.42600109737191</v>
      </c>
      <c r="F235" s="61">
        <v>846400.9</v>
      </c>
      <c r="G235" s="61">
        <v>0</v>
      </c>
      <c r="H235" s="61">
        <v>53587480.120000005</v>
      </c>
      <c r="I235" s="61">
        <v>0</v>
      </c>
      <c r="J235" s="61">
        <v>846400.9</v>
      </c>
      <c r="K235" s="61">
        <v>53587480.120000005</v>
      </c>
      <c r="L235" s="63">
        <v>63.312172895846402</v>
      </c>
    </row>
    <row r="236" spans="2:15" x14ac:dyDescent="0.2">
      <c r="B236" s="19">
        <v>42614</v>
      </c>
      <c r="C236" s="61">
        <v>0</v>
      </c>
      <c r="D236" s="61">
        <v>0</v>
      </c>
      <c r="E236" s="62">
        <v>0</v>
      </c>
      <c r="F236" s="61">
        <v>934867.47400000005</v>
      </c>
      <c r="G236" s="61">
        <v>0</v>
      </c>
      <c r="H236" s="61">
        <v>63054561.850000001</v>
      </c>
      <c r="I236" s="61">
        <v>0</v>
      </c>
      <c r="J236" s="61">
        <v>934867.47400000005</v>
      </c>
      <c r="K236" s="61">
        <v>63054561.850000001</v>
      </c>
      <c r="L236" s="63">
        <v>67.447594021224873</v>
      </c>
    </row>
    <row r="237" spans="2:15" x14ac:dyDescent="0.2">
      <c r="B237" s="19">
        <v>42644</v>
      </c>
      <c r="C237" s="61">
        <v>45001</v>
      </c>
      <c r="D237" s="61">
        <v>5339083.0599999996</v>
      </c>
      <c r="E237" s="62">
        <v>118.64365369658451</v>
      </c>
      <c r="F237" s="61">
        <v>999350.929</v>
      </c>
      <c r="G237" s="61">
        <v>0</v>
      </c>
      <c r="H237" s="61">
        <v>73109045.25</v>
      </c>
      <c r="I237" s="61">
        <v>0</v>
      </c>
      <c r="J237" s="61">
        <v>999350.929</v>
      </c>
      <c r="K237" s="61">
        <v>73109045.25</v>
      </c>
      <c r="L237" s="63">
        <v>73.15652903145498</v>
      </c>
    </row>
    <row r="238" spans="2:15" x14ac:dyDescent="0.2">
      <c r="B238" s="19">
        <v>42675</v>
      </c>
      <c r="C238" s="61">
        <v>81910</v>
      </c>
      <c r="D238" s="61">
        <v>9222455.2799999993</v>
      </c>
      <c r="E238" s="62">
        <v>112.59254401172018</v>
      </c>
      <c r="F238" s="61">
        <v>1083509.1569999999</v>
      </c>
      <c r="G238" s="61">
        <v>0</v>
      </c>
      <c r="H238" s="61">
        <v>83162336.75999999</v>
      </c>
      <c r="I238" s="61">
        <v>0</v>
      </c>
      <c r="J238" s="61">
        <v>1083509.1569999999</v>
      </c>
      <c r="K238" s="61">
        <v>83162336.75999999</v>
      </c>
      <c r="L238" s="63">
        <v>76.752777051057265</v>
      </c>
    </row>
    <row r="239" spans="2:15" ht="13.5" thickBot="1" x14ac:dyDescent="0.25">
      <c r="B239" s="154">
        <v>42705</v>
      </c>
      <c r="C239" s="155">
        <v>0</v>
      </c>
      <c r="D239" s="155">
        <v>0</v>
      </c>
      <c r="E239" s="62">
        <v>0</v>
      </c>
      <c r="F239" s="155">
        <v>832240.69700000004</v>
      </c>
      <c r="G239" s="155">
        <v>0</v>
      </c>
      <c r="H239" s="61">
        <v>71980853.129999995</v>
      </c>
      <c r="I239" s="155">
        <v>0</v>
      </c>
      <c r="J239" s="155">
        <v>832240.69700000004</v>
      </c>
      <c r="K239" s="155">
        <v>71980853.129999995</v>
      </c>
      <c r="L239" s="63">
        <v>86.490426855441314</v>
      </c>
    </row>
    <row r="240" spans="2:15" ht="13.5" thickBot="1" x14ac:dyDescent="0.25">
      <c r="B240" s="56" t="s">
        <v>107</v>
      </c>
      <c r="C240" s="64">
        <f>SUM(C228:C239)</f>
        <v>567463.728</v>
      </c>
      <c r="D240" s="64">
        <f>SUM(D228:D239)</f>
        <v>53884368.590000004</v>
      </c>
      <c r="E240" s="65">
        <f>+D240/C240</f>
        <v>94.956498417816064</v>
      </c>
      <c r="F240" s="64">
        <f t="shared" ref="F240:K240" si="35">SUM(F228:F239)</f>
        <v>11003022.226556202</v>
      </c>
      <c r="G240" s="64">
        <f t="shared" si="35"/>
        <v>150677.6</v>
      </c>
      <c r="H240" s="64">
        <f t="shared" si="35"/>
        <v>720617990.20999992</v>
      </c>
      <c r="I240" s="64">
        <f t="shared" si="35"/>
        <v>8949242.4900000002</v>
      </c>
      <c r="J240" s="64">
        <f t="shared" si="35"/>
        <v>11153699.826556202</v>
      </c>
      <c r="K240" s="64">
        <f t="shared" si="35"/>
        <v>729567232.69999993</v>
      </c>
      <c r="L240" s="66">
        <f>+K240/SUM(F240:G240)</f>
        <v>65.410334153242133</v>
      </c>
    </row>
    <row r="241" spans="2:12" x14ac:dyDescent="0.2">
      <c r="B241" s="152">
        <v>42736</v>
      </c>
      <c r="C241" s="125">
        <v>44077</v>
      </c>
      <c r="D241" s="125">
        <v>11435465.18</v>
      </c>
      <c r="E241" s="153">
        <v>259.44291081516434</v>
      </c>
      <c r="F241" s="125">
        <v>704073.85499999998</v>
      </c>
      <c r="G241" s="125">
        <v>44609.95</v>
      </c>
      <c r="H241" s="125">
        <v>63062712.710000001</v>
      </c>
      <c r="I241" s="125">
        <v>4050966.81</v>
      </c>
      <c r="J241" s="125">
        <v>748683.80499999993</v>
      </c>
      <c r="K241" s="125">
        <v>67113679.519999996</v>
      </c>
      <c r="L241" s="63">
        <v>89.642221551727033</v>
      </c>
    </row>
    <row r="242" spans="2:12" x14ac:dyDescent="0.2">
      <c r="B242" s="19">
        <v>42767</v>
      </c>
      <c r="C242" s="61">
        <v>89058.87</v>
      </c>
      <c r="D242" s="61">
        <v>25338593.129999999</v>
      </c>
      <c r="E242" s="62">
        <v>284.51509804694354</v>
      </c>
      <c r="F242" s="61">
        <v>817294.81700000004</v>
      </c>
      <c r="G242" s="61">
        <v>0</v>
      </c>
      <c r="H242" s="61">
        <v>70755501.300000012</v>
      </c>
      <c r="I242" s="61">
        <v>0</v>
      </c>
      <c r="J242" s="61">
        <v>817294.81700000004</v>
      </c>
      <c r="K242" s="61">
        <v>70755501.300000012</v>
      </c>
      <c r="L242" s="63">
        <v>86.572800693534816</v>
      </c>
    </row>
    <row r="243" spans="2:12" x14ac:dyDescent="0.2">
      <c r="B243" s="19">
        <v>42795</v>
      </c>
      <c r="C243" s="61">
        <v>45000</v>
      </c>
      <c r="D243" s="61">
        <v>7096003.5700000003</v>
      </c>
      <c r="E243" s="62">
        <v>157.68896822222223</v>
      </c>
      <c r="F243" s="61">
        <v>787624.43299999996</v>
      </c>
      <c r="G243" s="61">
        <v>135650.35999999999</v>
      </c>
      <c r="H243" s="61">
        <v>66960772.339999989</v>
      </c>
      <c r="I243" s="61">
        <v>11420396.59</v>
      </c>
      <c r="J243" s="61">
        <v>923274.79299999995</v>
      </c>
      <c r="K243" s="61">
        <v>78381168.929999992</v>
      </c>
      <c r="L243" s="63">
        <v>84.894735049914871</v>
      </c>
    </row>
    <row r="244" spans="2:12" x14ac:dyDescent="0.2">
      <c r="B244" s="19">
        <v>42826</v>
      </c>
      <c r="C244" s="61">
        <v>0</v>
      </c>
      <c r="D244" s="61">
        <v>0</v>
      </c>
      <c r="E244" s="62">
        <v>0</v>
      </c>
      <c r="F244" s="61">
        <v>886547.28</v>
      </c>
      <c r="G244" s="61">
        <v>0</v>
      </c>
      <c r="H244" s="61">
        <v>68650841.250000015</v>
      </c>
      <c r="I244" s="61">
        <v>0</v>
      </c>
      <c r="J244" s="61">
        <v>886547.28</v>
      </c>
      <c r="K244" s="61">
        <v>68650841.250000015</v>
      </c>
      <c r="L244" s="63">
        <v>77.436187328892387</v>
      </c>
    </row>
    <row r="245" spans="2:12" x14ac:dyDescent="0.2">
      <c r="B245" s="19">
        <v>42856</v>
      </c>
      <c r="C245" s="61">
        <v>43696</v>
      </c>
      <c r="D245" s="61">
        <v>7313564.5899999999</v>
      </c>
      <c r="E245" s="62">
        <v>167.37377769132186</v>
      </c>
      <c r="F245" s="61">
        <v>1122122.888</v>
      </c>
      <c r="G245" s="61">
        <v>0</v>
      </c>
      <c r="H245" s="61">
        <v>92471916.730000019</v>
      </c>
      <c r="I245" s="61">
        <v>0</v>
      </c>
      <c r="J245" s="61">
        <v>1122122.888</v>
      </c>
      <c r="K245" s="61">
        <v>92471916.730000019</v>
      </c>
      <c r="L245" s="63">
        <v>82.408012276459345</v>
      </c>
    </row>
    <row r="246" spans="2:12" x14ac:dyDescent="0.2">
      <c r="B246" s="19">
        <v>42887</v>
      </c>
      <c r="C246" s="61">
        <v>88345.088000000003</v>
      </c>
      <c r="D246" s="61">
        <v>17839154.02</v>
      </c>
      <c r="E246" s="62">
        <v>201.92581640758567</v>
      </c>
      <c r="F246" s="61">
        <v>712968.28892999992</v>
      </c>
      <c r="G246" s="61">
        <v>0</v>
      </c>
      <c r="H246" s="61">
        <v>60123148.960000001</v>
      </c>
      <c r="I246" s="61">
        <v>0</v>
      </c>
      <c r="J246" s="61">
        <v>712968.28892999992</v>
      </c>
      <c r="K246" s="61">
        <v>60123148.960000001</v>
      </c>
      <c r="L246" s="63">
        <v>84.327942621727132</v>
      </c>
    </row>
    <row r="247" spans="2:12" x14ac:dyDescent="0.2">
      <c r="B247" s="19">
        <v>42917</v>
      </c>
      <c r="C247" s="61">
        <v>88180.800000000003</v>
      </c>
      <c r="D247" s="61">
        <v>19078359.710000001</v>
      </c>
      <c r="E247" s="62">
        <v>216.35503091375901</v>
      </c>
      <c r="F247" s="61">
        <v>760936.75100000005</v>
      </c>
      <c r="G247" s="61">
        <v>0</v>
      </c>
      <c r="H247" s="61">
        <v>63032533.689999998</v>
      </c>
      <c r="I247" s="61">
        <v>0</v>
      </c>
      <c r="J247" s="61">
        <v>760936.75100000005</v>
      </c>
      <c r="K247" s="61">
        <v>63032533.689999998</v>
      </c>
      <c r="L247" s="63">
        <v>82.835444085417805</v>
      </c>
    </row>
    <row r="248" spans="2:12" x14ac:dyDescent="0.2">
      <c r="B248" s="19">
        <v>42948</v>
      </c>
      <c r="C248" s="61">
        <v>0</v>
      </c>
      <c r="D248" s="61">
        <v>0</v>
      </c>
      <c r="E248" s="62">
        <v>0</v>
      </c>
      <c r="F248" s="61">
        <v>1314638.2709999999</v>
      </c>
      <c r="G248" s="61">
        <v>0</v>
      </c>
      <c r="H248" s="61">
        <v>111105295.23999996</v>
      </c>
      <c r="I248" s="61">
        <v>0</v>
      </c>
      <c r="J248" s="61">
        <v>1314638.2709999999</v>
      </c>
      <c r="K248" s="61">
        <v>111105295.23999996</v>
      </c>
      <c r="L248" s="63">
        <v>84.513966838563135</v>
      </c>
    </row>
    <row r="249" spans="2:12" x14ac:dyDescent="0.2">
      <c r="B249" s="19">
        <v>42979</v>
      </c>
      <c r="C249" s="61">
        <v>44595</v>
      </c>
      <c r="D249" s="61">
        <v>6891164.6500000004</v>
      </c>
      <c r="E249" s="62">
        <v>154.52774189931608</v>
      </c>
      <c r="F249" s="61">
        <v>880859.62360000005</v>
      </c>
      <c r="G249" s="61">
        <v>0</v>
      </c>
      <c r="H249" s="61">
        <v>78134439.079999998</v>
      </c>
      <c r="I249" s="61">
        <v>0</v>
      </c>
      <c r="J249" s="61">
        <v>880859.62360000005</v>
      </c>
      <c r="K249" s="61">
        <v>78134439.079999998</v>
      </c>
      <c r="L249" s="63">
        <v>88.702486737524694</v>
      </c>
    </row>
    <row r="250" spans="2:12" x14ac:dyDescent="0.2">
      <c r="B250" s="19">
        <v>43009</v>
      </c>
      <c r="C250" s="61">
        <v>45951</v>
      </c>
      <c r="D250" s="61">
        <v>10149915.32</v>
      </c>
      <c r="E250" s="62">
        <v>220.88562425192052</v>
      </c>
      <c r="F250" s="61">
        <v>956625.27439999999</v>
      </c>
      <c r="G250" s="61">
        <v>1.306E-2</v>
      </c>
      <c r="H250" s="61">
        <v>88035084.220000014</v>
      </c>
      <c r="I250" s="61">
        <v>541.09</v>
      </c>
      <c r="J250" s="61">
        <v>956625.28746000002</v>
      </c>
      <c r="K250" s="61">
        <v>88035625.310000017</v>
      </c>
      <c r="L250" s="63">
        <v>92.027282222226546</v>
      </c>
    </row>
    <row r="251" spans="2:12" x14ac:dyDescent="0.2">
      <c r="B251" s="19">
        <v>43040</v>
      </c>
      <c r="C251" s="61">
        <v>41478</v>
      </c>
      <c r="D251" s="61">
        <v>8817856.2300000004</v>
      </c>
      <c r="E251" s="62">
        <v>212.59116230290758</v>
      </c>
      <c r="F251" s="61">
        <v>613117.69299999997</v>
      </c>
      <c r="G251" s="61">
        <v>0</v>
      </c>
      <c r="H251" s="61">
        <v>56105602.879999995</v>
      </c>
      <c r="I251" s="61">
        <v>0</v>
      </c>
      <c r="J251" s="61">
        <v>613117.69299999997</v>
      </c>
      <c r="K251" s="61">
        <v>56105602.879999995</v>
      </c>
      <c r="L251" s="63">
        <v>91.508699749755877</v>
      </c>
    </row>
    <row r="252" spans="2:12" ht="13.5" thickBot="1" x14ac:dyDescent="0.25">
      <c r="B252" s="154">
        <v>43070</v>
      </c>
      <c r="C252" s="155">
        <v>44640.99</v>
      </c>
      <c r="D252" s="155">
        <v>7885284.5599999996</v>
      </c>
      <c r="E252" s="62">
        <v>176.63776184175126</v>
      </c>
      <c r="F252" s="155">
        <v>805056.89899999998</v>
      </c>
      <c r="G252" s="155">
        <v>0</v>
      </c>
      <c r="H252" s="61">
        <v>78274104.909999996</v>
      </c>
      <c r="I252" s="155">
        <v>0</v>
      </c>
      <c r="J252" s="155">
        <v>805056.89899999998</v>
      </c>
      <c r="K252" s="155">
        <v>78274104.909999996</v>
      </c>
      <c r="L252" s="63">
        <v>97.22804066051485</v>
      </c>
    </row>
    <row r="253" spans="2:12" ht="13.5" thickBot="1" x14ac:dyDescent="0.25">
      <c r="B253" s="56" t="s">
        <v>108</v>
      </c>
      <c r="C253" s="64">
        <f>SUM(C241:C252)</f>
        <v>575022.74799999991</v>
      </c>
      <c r="D253" s="64">
        <f>SUM(D241:D252)</f>
        <v>121845360.95999999</v>
      </c>
      <c r="E253" s="65">
        <f>+D253/C253</f>
        <v>211.89659258489024</v>
      </c>
      <c r="F253" s="64">
        <f t="shared" ref="F253:K253" si="36">SUM(F241:F252)</f>
        <v>10361866.073929999</v>
      </c>
      <c r="G253" s="64">
        <f t="shared" si="36"/>
        <v>180260.32306</v>
      </c>
      <c r="H253" s="64">
        <f t="shared" si="36"/>
        <v>896711953.31000006</v>
      </c>
      <c r="I253" s="64">
        <f t="shared" si="36"/>
        <v>15471904.49</v>
      </c>
      <c r="J253" s="64">
        <f t="shared" si="36"/>
        <v>10542126.396989999</v>
      </c>
      <c r="K253" s="64">
        <f t="shared" si="36"/>
        <v>912183857.80000007</v>
      </c>
      <c r="L253" s="66">
        <f>+K253/SUM(F253:G253)</f>
        <v>86.527501516245138</v>
      </c>
    </row>
    <row r="254" spans="2:12" x14ac:dyDescent="0.2">
      <c r="B254" s="152">
        <v>43101</v>
      </c>
      <c r="C254" s="125">
        <v>5000.8100000000004</v>
      </c>
      <c r="D254" s="125">
        <v>977134.01</v>
      </c>
      <c r="E254" s="153">
        <v>195.39514798602625</v>
      </c>
      <c r="F254" s="125">
        <v>744163.19200000004</v>
      </c>
      <c r="G254" s="125">
        <v>0</v>
      </c>
      <c r="H254" s="125">
        <v>68509893.280000001</v>
      </c>
      <c r="I254" s="125">
        <v>0</v>
      </c>
      <c r="J254" s="125">
        <v>744163.19200000004</v>
      </c>
      <c r="K254" s="125">
        <v>68509893.280000001</v>
      </c>
      <c r="L254" s="63">
        <v>92.062996418667268</v>
      </c>
    </row>
    <row r="255" spans="2:12" x14ac:dyDescent="0.2">
      <c r="B255" s="19">
        <v>43132</v>
      </c>
      <c r="C255" s="61">
        <v>84235.8</v>
      </c>
      <c r="D255" s="61">
        <v>19380303.539999999</v>
      </c>
      <c r="E255" s="62">
        <v>230.07205416224454</v>
      </c>
      <c r="F255" s="61">
        <v>874236.45799999998</v>
      </c>
      <c r="G255" s="61">
        <v>0</v>
      </c>
      <c r="H255" s="61">
        <v>84004455.720000014</v>
      </c>
      <c r="I255" s="61">
        <v>0</v>
      </c>
      <c r="J255" s="61">
        <v>874236.45799999998</v>
      </c>
      <c r="K255" s="61">
        <v>84004455.720000014</v>
      </c>
      <c r="L255" s="63">
        <v>96.088941328502699</v>
      </c>
    </row>
    <row r="256" spans="2:12" x14ac:dyDescent="0.2">
      <c r="B256" s="19">
        <v>43160</v>
      </c>
      <c r="C256" s="61">
        <v>45003</v>
      </c>
      <c r="D256" s="61">
        <v>10728815.59</v>
      </c>
      <c r="E256" s="62">
        <v>238.40223074017288</v>
      </c>
      <c r="F256" s="61">
        <v>1160796.1880000001</v>
      </c>
      <c r="G256" s="61">
        <v>0</v>
      </c>
      <c r="H256" s="61">
        <v>111025986.17999998</v>
      </c>
      <c r="I256" s="61">
        <v>0</v>
      </c>
      <c r="J256" s="61">
        <v>1160796.1880000001</v>
      </c>
      <c r="K256" s="61">
        <v>111025986.17999998</v>
      </c>
      <c r="L256" s="63">
        <v>95.646408325386375</v>
      </c>
    </row>
    <row r="257" spans="2:12" x14ac:dyDescent="0.2">
      <c r="B257" s="19">
        <v>43191</v>
      </c>
      <c r="C257" s="61">
        <v>44730</v>
      </c>
      <c r="D257" s="61">
        <v>8723047.0199999996</v>
      </c>
      <c r="E257" s="62">
        <v>195.01558283031522</v>
      </c>
      <c r="F257" s="61">
        <v>811604.75910000002</v>
      </c>
      <c r="G257" s="61">
        <v>0</v>
      </c>
      <c r="H257" s="61">
        <v>75807256.939999998</v>
      </c>
      <c r="I257" s="61">
        <v>0</v>
      </c>
      <c r="J257" s="61">
        <v>811604.75910000002</v>
      </c>
      <c r="K257" s="61">
        <v>75807256.939999998</v>
      </c>
      <c r="L257" s="63">
        <v>93.40415527388447</v>
      </c>
    </row>
    <row r="258" spans="2:12" x14ac:dyDescent="0.2">
      <c r="B258" s="19">
        <v>43221</v>
      </c>
      <c r="C258" s="61">
        <v>44670.75</v>
      </c>
      <c r="D258" s="61">
        <v>11128260.6</v>
      </c>
      <c r="E258" s="62">
        <v>249.11738889541815</v>
      </c>
      <c r="F258" s="61">
        <v>781398.57889999996</v>
      </c>
      <c r="G258" s="61">
        <v>0</v>
      </c>
      <c r="H258" s="61">
        <v>69885613.159999996</v>
      </c>
      <c r="I258" s="61">
        <v>0</v>
      </c>
      <c r="J258" s="61">
        <v>781398.57889999996</v>
      </c>
      <c r="K258" s="61">
        <v>69885613.159999996</v>
      </c>
      <c r="L258" s="63">
        <v>89.436575708110752</v>
      </c>
    </row>
    <row r="259" spans="2:12" x14ac:dyDescent="0.2">
      <c r="B259" s="19">
        <v>43252</v>
      </c>
      <c r="C259" s="61">
        <v>45253</v>
      </c>
      <c r="D259" s="61">
        <v>11070524.140000001</v>
      </c>
      <c r="E259" s="62">
        <v>244.63624820453893</v>
      </c>
      <c r="F259" s="61">
        <v>1129215.4867</v>
      </c>
      <c r="G259" s="61">
        <v>0</v>
      </c>
      <c r="H259" s="61">
        <v>108752280.92999999</v>
      </c>
      <c r="I259" s="61">
        <v>0</v>
      </c>
      <c r="J259" s="61">
        <v>1129215.4867</v>
      </c>
      <c r="K259" s="61">
        <v>108752280.92999999</v>
      </c>
      <c r="L259" s="63">
        <v>96.307819199164371</v>
      </c>
    </row>
    <row r="260" spans="2:12" x14ac:dyDescent="0.2">
      <c r="B260" s="19">
        <v>43282</v>
      </c>
      <c r="C260" s="61">
        <v>44955</v>
      </c>
      <c r="D260" s="61">
        <v>8040250.3200000003</v>
      </c>
      <c r="E260" s="62">
        <v>178.8510804137471</v>
      </c>
      <c r="F260" s="61">
        <v>881633.55</v>
      </c>
      <c r="G260" s="61">
        <v>0</v>
      </c>
      <c r="H260" s="61">
        <v>86827615.180000022</v>
      </c>
      <c r="I260" s="61">
        <v>0</v>
      </c>
      <c r="J260" s="61">
        <v>881633.55</v>
      </c>
      <c r="K260" s="61">
        <v>86827615.180000022</v>
      </c>
      <c r="L260" s="63">
        <v>98.484926282580801</v>
      </c>
    </row>
    <row r="261" spans="2:12" x14ac:dyDescent="0.2">
      <c r="B261" s="19">
        <v>43313</v>
      </c>
      <c r="C261" s="61">
        <v>42867.989000000001</v>
      </c>
      <c r="D261" s="61">
        <v>8874041.4800000004</v>
      </c>
      <c r="E261" s="62">
        <v>207.0085788255661</v>
      </c>
      <c r="F261" s="61">
        <v>821225.071</v>
      </c>
      <c r="G261" s="61">
        <v>0</v>
      </c>
      <c r="H261" s="61">
        <v>84008596.579999998</v>
      </c>
      <c r="I261" s="61">
        <v>0</v>
      </c>
      <c r="J261" s="61">
        <v>821225.071</v>
      </c>
      <c r="K261" s="61">
        <v>84008596.579999998</v>
      </c>
      <c r="L261" s="63">
        <v>102.29667791036059</v>
      </c>
    </row>
    <row r="262" spans="2:12" x14ac:dyDescent="0.2">
      <c r="B262" s="19">
        <v>43344</v>
      </c>
      <c r="C262" s="61">
        <v>44908</v>
      </c>
      <c r="D262" s="61">
        <v>8689879.4700000007</v>
      </c>
      <c r="E262" s="62">
        <v>193.50404092811974</v>
      </c>
      <c r="F262" s="61">
        <v>920443.90769229992</v>
      </c>
      <c r="G262" s="61">
        <v>0</v>
      </c>
      <c r="H262" s="61">
        <v>96639323.299999967</v>
      </c>
      <c r="I262" s="61">
        <v>0</v>
      </c>
      <c r="J262" s="61">
        <v>920443.90769229992</v>
      </c>
      <c r="K262" s="61">
        <v>96639323.299999967</v>
      </c>
      <c r="L262" s="63">
        <v>104.99208315940751</v>
      </c>
    </row>
    <row r="263" spans="2:12" x14ac:dyDescent="0.2">
      <c r="B263" s="19">
        <v>43374</v>
      </c>
      <c r="C263" s="61">
        <v>134504.09599999999</v>
      </c>
      <c r="D263" s="61">
        <v>25836146.149999999</v>
      </c>
      <c r="E263" s="62">
        <v>192.08445629789594</v>
      </c>
      <c r="F263" s="61">
        <v>834688.679</v>
      </c>
      <c r="G263" s="61">
        <v>0</v>
      </c>
      <c r="H263" s="61">
        <v>87188681.150000006</v>
      </c>
      <c r="I263" s="61">
        <v>0</v>
      </c>
      <c r="J263" s="61">
        <v>834688.679</v>
      </c>
      <c r="K263" s="61">
        <v>87188681.150000006</v>
      </c>
      <c r="L263" s="63">
        <v>104.4565277373314</v>
      </c>
    </row>
    <row r="264" spans="2:12" x14ac:dyDescent="0.2">
      <c r="B264" s="19">
        <v>43405</v>
      </c>
      <c r="C264" s="61">
        <v>9809</v>
      </c>
      <c r="D264" s="61">
        <v>1991097.73</v>
      </c>
      <c r="E264" s="62">
        <v>202.98682128657356</v>
      </c>
      <c r="F264" s="61">
        <v>1123364.4639999999</v>
      </c>
      <c r="G264" s="61">
        <v>0</v>
      </c>
      <c r="H264" s="61">
        <v>117434108.24000002</v>
      </c>
      <c r="I264" s="61">
        <v>0</v>
      </c>
      <c r="J264" s="61">
        <v>1123364.4639999999</v>
      </c>
      <c r="K264" s="61">
        <v>117434108.24000002</v>
      </c>
      <c r="L264" s="63">
        <v>104.5378521427041</v>
      </c>
    </row>
    <row r="265" spans="2:12" ht="13.5" thickBot="1" x14ac:dyDescent="0.25">
      <c r="B265" s="154">
        <v>43435</v>
      </c>
      <c r="C265" s="155">
        <v>45020</v>
      </c>
      <c r="D265" s="155">
        <v>10875180.699999999</v>
      </c>
      <c r="E265" s="62">
        <v>241.56332074633494</v>
      </c>
      <c r="F265" s="155">
        <v>453028.09499999997</v>
      </c>
      <c r="G265" s="155">
        <v>2.61231E-2</v>
      </c>
      <c r="H265" s="61">
        <v>44750656.180000007</v>
      </c>
      <c r="I265" s="155">
        <v>1054.32</v>
      </c>
      <c r="J265" s="155">
        <v>453028.12112309999</v>
      </c>
      <c r="K265" s="155">
        <v>44751710.500000007</v>
      </c>
      <c r="L265" s="63">
        <v>98.783515665774217</v>
      </c>
    </row>
    <row r="266" spans="2:12" ht="13.5" thickBot="1" x14ac:dyDescent="0.25">
      <c r="B266" s="56" t="s">
        <v>109</v>
      </c>
      <c r="C266" s="64">
        <f>SUM(C254:C265)</f>
        <v>590957.44499999995</v>
      </c>
      <c r="D266" s="64">
        <f>SUM(D254:D265)</f>
        <v>126314680.75</v>
      </c>
      <c r="E266" s="65">
        <f>+D266/C266</f>
        <v>213.74581506456866</v>
      </c>
      <c r="F266" s="64">
        <f t="shared" ref="F266:K266" si="37">SUM(F254:F265)</f>
        <v>10535798.429392301</v>
      </c>
      <c r="G266" s="64">
        <f t="shared" si="37"/>
        <v>2.61231E-2</v>
      </c>
      <c r="H266" s="64">
        <f t="shared" si="37"/>
        <v>1034834466.8399999</v>
      </c>
      <c r="I266" s="64">
        <f t="shared" si="37"/>
        <v>1054.32</v>
      </c>
      <c r="J266" s="64">
        <f t="shared" si="37"/>
        <v>10535798.4555154</v>
      </c>
      <c r="K266" s="64">
        <f t="shared" si="37"/>
        <v>1034835521.16</v>
      </c>
      <c r="L266" s="66">
        <f>+K266/SUM(F266:G266)</f>
        <v>98.220891898161952</v>
      </c>
    </row>
    <row r="267" spans="2:12" x14ac:dyDescent="0.2">
      <c r="B267" s="152">
        <v>43466</v>
      </c>
      <c r="C267" s="125">
        <v>89735</v>
      </c>
      <c r="D267" s="125">
        <v>19103323.079999998</v>
      </c>
      <c r="E267" s="153">
        <v>212.88597626344233</v>
      </c>
      <c r="F267" s="125">
        <v>471460.07900000003</v>
      </c>
      <c r="G267" s="125">
        <v>0</v>
      </c>
      <c r="H267" s="125">
        <v>46021973.739999995</v>
      </c>
      <c r="I267" s="125">
        <v>0</v>
      </c>
      <c r="J267" s="125">
        <v>471460.07900000003</v>
      </c>
      <c r="K267" s="125">
        <v>46021973.739999995</v>
      </c>
      <c r="L267" s="63">
        <v>97.615844458380948</v>
      </c>
    </row>
    <row r="268" spans="2:12" x14ac:dyDescent="0.2">
      <c r="B268" s="19">
        <v>43497</v>
      </c>
      <c r="C268" s="61">
        <v>1.4630769000000001</v>
      </c>
      <c r="D268" s="61">
        <v>892.34</v>
      </c>
      <c r="E268" s="62">
        <v>609.90642392071118</v>
      </c>
      <c r="F268" s="61">
        <v>1024363.3040690001</v>
      </c>
      <c r="G268" s="61">
        <v>0</v>
      </c>
      <c r="H268" s="61">
        <v>98607048.379999995</v>
      </c>
      <c r="I268" s="61">
        <v>0</v>
      </c>
      <c r="J268" s="61">
        <v>1024363.3040690001</v>
      </c>
      <c r="K268" s="61">
        <v>98607048.379999995</v>
      </c>
      <c r="L268" s="63">
        <v>96.261793045798058</v>
      </c>
    </row>
    <row r="269" spans="2:12" x14ac:dyDescent="0.2">
      <c r="B269" s="19">
        <v>43525</v>
      </c>
      <c r="C269" s="61">
        <v>40000</v>
      </c>
      <c r="D269" s="61">
        <v>8107641.3799999999</v>
      </c>
      <c r="E269" s="62">
        <v>202.6910345</v>
      </c>
      <c r="F269" s="61">
        <v>710249.39779999992</v>
      </c>
      <c r="G269" s="61">
        <v>0</v>
      </c>
      <c r="H269" s="61">
        <v>63694968.449999996</v>
      </c>
      <c r="I269" s="61">
        <v>0</v>
      </c>
      <c r="J269" s="61">
        <v>710249.39779999992</v>
      </c>
      <c r="K269" s="61">
        <v>63694968.449999996</v>
      </c>
      <c r="L269" s="63">
        <v>89.679721865721234</v>
      </c>
    </row>
    <row r="270" spans="2:12" x14ac:dyDescent="0.2">
      <c r="B270" s="19">
        <v>43556</v>
      </c>
      <c r="C270" s="61">
        <v>19960.955000000002</v>
      </c>
      <c r="D270" s="61">
        <v>4593799.66</v>
      </c>
      <c r="E270" s="62">
        <v>230.13927239453221</v>
      </c>
      <c r="F270" s="61">
        <v>1074135.0175654001</v>
      </c>
      <c r="G270" s="61">
        <v>0</v>
      </c>
      <c r="H270" s="61">
        <v>94100272.949999988</v>
      </c>
      <c r="I270" s="61">
        <v>0</v>
      </c>
      <c r="J270" s="61">
        <v>1074135.0175654001</v>
      </c>
      <c r="K270" s="61">
        <v>94100272.949999988</v>
      </c>
      <c r="L270" s="63">
        <v>87.605628167010735</v>
      </c>
    </row>
    <row r="271" spans="2:12" x14ac:dyDescent="0.2">
      <c r="B271" s="19">
        <v>43586</v>
      </c>
      <c r="C271" s="61">
        <v>74971</v>
      </c>
      <c r="D271" s="61">
        <v>15807613.120000001</v>
      </c>
      <c r="E271" s="62">
        <v>210.84970348534767</v>
      </c>
      <c r="F271" s="61">
        <v>786222.87950000004</v>
      </c>
      <c r="G271" s="61">
        <v>0</v>
      </c>
      <c r="H271" s="61">
        <v>59183929.820000008</v>
      </c>
      <c r="I271" s="61">
        <v>0</v>
      </c>
      <c r="J271" s="61">
        <v>786222.87950000004</v>
      </c>
      <c r="K271" s="61">
        <v>59183929.820000008</v>
      </c>
      <c r="L271" s="63">
        <v>75.276275167212304</v>
      </c>
    </row>
    <row r="272" spans="2:12" x14ac:dyDescent="0.2">
      <c r="B272" s="19">
        <v>43617</v>
      </c>
      <c r="C272" s="61">
        <v>44766.720000000001</v>
      </c>
      <c r="D272" s="61">
        <v>10105275.300000001</v>
      </c>
      <c r="E272" s="62">
        <v>225.73186733359069</v>
      </c>
      <c r="F272" s="61">
        <v>829643.12159</v>
      </c>
      <c r="G272" s="61">
        <v>0</v>
      </c>
      <c r="H272" s="61">
        <v>63383206.179999992</v>
      </c>
      <c r="I272" s="61">
        <v>0</v>
      </c>
      <c r="J272" s="61">
        <v>829643.12159</v>
      </c>
      <c r="K272" s="61">
        <v>63383206.179999992</v>
      </c>
      <c r="L272" s="63">
        <v>76.398157871214465</v>
      </c>
    </row>
    <row r="273" spans="2:12" x14ac:dyDescent="0.2">
      <c r="B273" s="19">
        <v>43647</v>
      </c>
      <c r="C273" s="61">
        <v>44505</v>
      </c>
      <c r="D273" s="61">
        <v>8538590.5999999996</v>
      </c>
      <c r="E273" s="62">
        <v>191.85688349623638</v>
      </c>
      <c r="F273" s="61">
        <v>981698.54243079992</v>
      </c>
      <c r="G273" s="61">
        <v>0</v>
      </c>
      <c r="H273" s="61">
        <v>63510821.37999998</v>
      </c>
      <c r="I273" s="61">
        <v>0</v>
      </c>
      <c r="J273" s="61">
        <v>981698.54243079992</v>
      </c>
      <c r="K273" s="61">
        <v>63510821.37999998</v>
      </c>
      <c r="L273" s="63">
        <v>64.69483108606822</v>
      </c>
    </row>
    <row r="274" spans="2:12" x14ac:dyDescent="0.2">
      <c r="B274" s="19">
        <v>43678</v>
      </c>
      <c r="C274" s="61">
        <v>45010</v>
      </c>
      <c r="D274" s="61">
        <v>9593033.5</v>
      </c>
      <c r="E274" s="62">
        <v>213.13115974227949</v>
      </c>
      <c r="F274" s="61">
        <v>752540.30299999996</v>
      </c>
      <c r="G274" s="61">
        <v>0</v>
      </c>
      <c r="H274" s="61">
        <v>54260075.180000015</v>
      </c>
      <c r="I274" s="61">
        <v>0</v>
      </c>
      <c r="J274" s="61">
        <v>752540.30299999996</v>
      </c>
      <c r="K274" s="61">
        <v>54260075.180000015</v>
      </c>
      <c r="L274" s="63">
        <v>72.102550472967849</v>
      </c>
    </row>
    <row r="275" spans="2:12" x14ac:dyDescent="0.2">
      <c r="B275" s="19">
        <v>43709</v>
      </c>
      <c r="C275" s="61">
        <v>44420.92</v>
      </c>
      <c r="D275" s="61">
        <v>8998526.1799999997</v>
      </c>
      <c r="E275" s="62">
        <v>202.57406150075235</v>
      </c>
      <c r="F275" s="61">
        <v>1293589.2620000001</v>
      </c>
      <c r="G275" s="61">
        <v>0</v>
      </c>
      <c r="H275" s="61">
        <v>84241076.910000026</v>
      </c>
      <c r="I275" s="61">
        <v>0</v>
      </c>
      <c r="J275" s="61">
        <v>1293589.2620000001</v>
      </c>
      <c r="K275" s="61">
        <v>84241076.910000026</v>
      </c>
      <c r="L275" s="63">
        <v>65.121966751452533</v>
      </c>
    </row>
    <row r="276" spans="2:12" x14ac:dyDescent="0.2">
      <c r="B276" s="19">
        <v>43739</v>
      </c>
      <c r="C276" s="61">
        <v>45008.002</v>
      </c>
      <c r="D276" s="61">
        <v>6339048.2300000004</v>
      </c>
      <c r="E276" s="62">
        <v>140.8426934837054</v>
      </c>
      <c r="F276" s="61">
        <v>667666.61199999996</v>
      </c>
      <c r="G276" s="61">
        <v>0</v>
      </c>
      <c r="H276" s="61">
        <v>38872190.109999999</v>
      </c>
      <c r="I276" s="61">
        <v>0</v>
      </c>
      <c r="J276" s="61">
        <v>667666.61199999996</v>
      </c>
      <c r="K276" s="61">
        <v>38872190.109999999</v>
      </c>
      <c r="L276" s="63">
        <v>58.220958501366546</v>
      </c>
    </row>
    <row r="277" spans="2:12" x14ac:dyDescent="0.2">
      <c r="B277" s="19">
        <v>43770</v>
      </c>
      <c r="C277" s="61">
        <v>92412.39</v>
      </c>
      <c r="D277" s="61">
        <v>15139048.9</v>
      </c>
      <c r="E277" s="62">
        <v>163.82055371579503</v>
      </c>
      <c r="F277" s="61">
        <v>668952.38199999998</v>
      </c>
      <c r="G277" s="61">
        <v>0</v>
      </c>
      <c r="H277" s="61">
        <v>44034437.649999991</v>
      </c>
      <c r="I277" s="61">
        <v>0</v>
      </c>
      <c r="J277" s="61">
        <v>668952.38199999998</v>
      </c>
      <c r="K277" s="61">
        <v>44034437.649999991</v>
      </c>
      <c r="L277" s="63">
        <v>65.825967340676868</v>
      </c>
    </row>
    <row r="278" spans="2:12" ht="13.5" thickBot="1" x14ac:dyDescent="0.25">
      <c r="B278" s="154">
        <v>43800</v>
      </c>
      <c r="C278" s="155">
        <v>0</v>
      </c>
      <c r="D278" s="155">
        <v>0</v>
      </c>
      <c r="E278" s="62">
        <v>0</v>
      </c>
      <c r="F278" s="155">
        <v>612583.83600000001</v>
      </c>
      <c r="G278" s="155">
        <v>0</v>
      </c>
      <c r="H278" s="61">
        <v>41691412.07</v>
      </c>
      <c r="I278" s="155">
        <v>0</v>
      </c>
      <c r="J278" s="155">
        <v>612583.83600000001</v>
      </c>
      <c r="K278" s="155">
        <v>41691412.07</v>
      </c>
      <c r="L278" s="63">
        <v>68.058296056639662</v>
      </c>
    </row>
    <row r="279" spans="2:12" ht="13.5" thickBot="1" x14ac:dyDescent="0.25">
      <c r="B279" s="56" t="s">
        <v>110</v>
      </c>
      <c r="C279" s="64">
        <f>SUM(C267:C278)</f>
        <v>540791.45007689996</v>
      </c>
      <c r="D279" s="64">
        <f>SUM(D267:D278)</f>
        <v>106326792.29000001</v>
      </c>
      <c r="E279" s="65">
        <f>+D279/C279</f>
        <v>196.61330125481913</v>
      </c>
      <c r="F279" s="64">
        <f t="shared" ref="F279:K279" si="38">SUM(F267:F278)</f>
        <v>9873104.7369551994</v>
      </c>
      <c r="G279" s="64">
        <f t="shared" si="38"/>
        <v>0</v>
      </c>
      <c r="H279" s="64">
        <f t="shared" si="38"/>
        <v>751601412.82000005</v>
      </c>
      <c r="I279" s="64">
        <f t="shared" si="38"/>
        <v>0</v>
      </c>
      <c r="J279" s="64">
        <f t="shared" si="38"/>
        <v>9873104.7369551994</v>
      </c>
      <c r="K279" s="64">
        <f t="shared" si="38"/>
        <v>751601412.82000005</v>
      </c>
      <c r="L279" s="66">
        <f>+K279/SUM(F279:G279)</f>
        <v>76.126146014307253</v>
      </c>
    </row>
    <row r="280" spans="2:12" x14ac:dyDescent="0.2">
      <c r="B280" s="152">
        <v>43831</v>
      </c>
      <c r="C280" s="125">
        <v>45040</v>
      </c>
      <c r="D280" s="125">
        <v>6037114.3600000003</v>
      </c>
      <c r="E280" s="153">
        <v>134.03895115452931</v>
      </c>
      <c r="F280" s="125">
        <v>1217167.977</v>
      </c>
      <c r="G280" s="125">
        <v>0</v>
      </c>
      <c r="H280" s="125">
        <v>76100101.079999983</v>
      </c>
      <c r="I280" s="125">
        <v>0</v>
      </c>
      <c r="J280" s="125">
        <v>1217167.977</v>
      </c>
      <c r="K280" s="125">
        <v>76100101.079999983</v>
      </c>
      <c r="L280" s="63">
        <v>62.522266867032428</v>
      </c>
    </row>
    <row r="281" spans="2:12" x14ac:dyDescent="0.2">
      <c r="B281" s="19">
        <v>43862</v>
      </c>
      <c r="C281" s="61">
        <v>89178</v>
      </c>
      <c r="D281" s="61">
        <v>13287000.949999999</v>
      </c>
      <c r="E281" s="62">
        <v>148.9941571912355</v>
      </c>
      <c r="F281" s="61">
        <v>947966.58600000001</v>
      </c>
      <c r="G281" s="61">
        <v>69899.274819999991</v>
      </c>
      <c r="H281" s="61">
        <v>59106169.839999996</v>
      </c>
      <c r="I281" s="61">
        <v>5556722.2599999998</v>
      </c>
      <c r="J281" s="61">
        <v>1017865.8608200001</v>
      </c>
      <c r="K281" s="61">
        <v>64662892.099999994</v>
      </c>
      <c r="L281" s="63">
        <v>63.527911278905755</v>
      </c>
    </row>
    <row r="282" spans="2:12" x14ac:dyDescent="0.2">
      <c r="B282" s="19">
        <v>43891</v>
      </c>
      <c r="C282" s="61">
        <v>0</v>
      </c>
      <c r="D282" s="61">
        <v>0</v>
      </c>
      <c r="E282" s="62">
        <v>0</v>
      </c>
      <c r="F282" s="61">
        <v>502274.22499999998</v>
      </c>
      <c r="G282" s="61">
        <v>0</v>
      </c>
      <c r="H282" s="61">
        <v>32569199.119999997</v>
      </c>
      <c r="I282" s="61">
        <v>0</v>
      </c>
      <c r="J282" s="61">
        <v>502274.22499999998</v>
      </c>
      <c r="K282" s="61">
        <v>32569199.119999997</v>
      </c>
      <c r="L282" s="63">
        <v>64.843460999815392</v>
      </c>
    </row>
    <row r="283" spans="2:12" x14ac:dyDescent="0.2">
      <c r="B283" s="19">
        <v>43922</v>
      </c>
      <c r="C283" s="61">
        <v>22500</v>
      </c>
      <c r="D283" s="61">
        <v>3846041.52</v>
      </c>
      <c r="E283" s="62">
        <v>170.93517866666667</v>
      </c>
      <c r="F283" s="61">
        <v>871314.86300000001</v>
      </c>
      <c r="G283" s="61">
        <v>0</v>
      </c>
      <c r="H283" s="61">
        <v>53760639.899999991</v>
      </c>
      <c r="I283" s="61">
        <v>0</v>
      </c>
      <c r="J283" s="61">
        <v>871314.86300000001</v>
      </c>
      <c r="K283" s="61">
        <v>53760639.899999991</v>
      </c>
      <c r="L283" s="63">
        <v>61.700588596524369</v>
      </c>
    </row>
    <row r="284" spans="2:12" x14ac:dyDescent="0.2">
      <c r="B284" s="19">
        <v>43952</v>
      </c>
      <c r="C284" s="61">
        <v>45015.5</v>
      </c>
      <c r="D284" s="61">
        <v>7130565.0600000005</v>
      </c>
      <c r="E284" s="62">
        <v>158.40244049271919</v>
      </c>
      <c r="F284" s="61">
        <v>947999.6507</v>
      </c>
      <c r="G284" s="61">
        <v>0</v>
      </c>
      <c r="H284" s="61">
        <v>58331400.420000002</v>
      </c>
      <c r="I284" s="61">
        <v>0</v>
      </c>
      <c r="J284" s="61">
        <v>947999.6507</v>
      </c>
      <c r="K284" s="61">
        <v>58331400.420000002</v>
      </c>
      <c r="L284" s="63">
        <v>61.531035772986073</v>
      </c>
    </row>
    <row r="285" spans="2:12" x14ac:dyDescent="0.2">
      <c r="B285" s="19">
        <v>43983</v>
      </c>
      <c r="C285" s="61">
        <v>44421.82</v>
      </c>
      <c r="D285" s="61">
        <v>7024099.4000000004</v>
      </c>
      <c r="E285" s="62">
        <v>158.1227288751339</v>
      </c>
      <c r="F285" s="61">
        <v>1043087.9620000001</v>
      </c>
      <c r="G285" s="61">
        <v>0</v>
      </c>
      <c r="H285" s="61">
        <v>61748927.599999987</v>
      </c>
      <c r="I285" s="61">
        <v>0</v>
      </c>
      <c r="J285" s="61">
        <v>1043087.9620000001</v>
      </c>
      <c r="K285" s="61">
        <v>61748927.599999987</v>
      </c>
      <c r="L285" s="63">
        <v>59.198197898481723</v>
      </c>
    </row>
    <row r="286" spans="2:12" x14ac:dyDescent="0.2">
      <c r="B286" s="19">
        <v>44013</v>
      </c>
      <c r="C286" s="61">
        <v>44693.38</v>
      </c>
      <c r="D286" s="61">
        <v>6886447.5199999996</v>
      </c>
      <c r="E286" s="62">
        <v>154.08204794535567</v>
      </c>
      <c r="F286" s="61">
        <v>1296372.7912999999</v>
      </c>
      <c r="G286" s="61">
        <v>0</v>
      </c>
      <c r="H286" s="61">
        <v>74145415.300000027</v>
      </c>
      <c r="I286" s="61">
        <v>0</v>
      </c>
      <c r="J286" s="61">
        <v>1296372.7912999999</v>
      </c>
      <c r="K286" s="61">
        <v>74145415.300000027</v>
      </c>
      <c r="L286" s="63">
        <v>57.194516729749594</v>
      </c>
    </row>
    <row r="287" spans="2:12" x14ac:dyDescent="0.2">
      <c r="B287" s="19">
        <v>44044</v>
      </c>
      <c r="C287" s="61">
        <v>67501.5</v>
      </c>
      <c r="D287" s="61">
        <v>7958510.2600000007</v>
      </c>
      <c r="E287" s="62">
        <v>117.90123567624424</v>
      </c>
      <c r="F287" s="61">
        <v>704940.90599999996</v>
      </c>
      <c r="G287" s="61">
        <v>0</v>
      </c>
      <c r="H287" s="61">
        <v>39313909.600000001</v>
      </c>
      <c r="I287" s="61">
        <v>0</v>
      </c>
      <c r="J287" s="61">
        <v>704940.90599999996</v>
      </c>
      <c r="K287" s="61">
        <v>39313909.600000001</v>
      </c>
      <c r="L287" s="63">
        <v>55.769085416076003</v>
      </c>
    </row>
    <row r="288" spans="2:12" x14ac:dyDescent="0.2">
      <c r="B288" s="19">
        <v>44075</v>
      </c>
      <c r="C288" s="61">
        <v>45001.5</v>
      </c>
      <c r="D288" s="61">
        <v>5024569.8800000008</v>
      </c>
      <c r="E288" s="62">
        <v>111.65338666488897</v>
      </c>
      <c r="F288" s="61">
        <v>653467.35</v>
      </c>
      <c r="G288" s="61">
        <v>0</v>
      </c>
      <c r="H288" s="61">
        <v>35917143.929999992</v>
      </c>
      <c r="I288" s="61">
        <v>0</v>
      </c>
      <c r="J288" s="61">
        <v>653467.35</v>
      </c>
      <c r="K288" s="61">
        <v>35917143.929999992</v>
      </c>
      <c r="L288" s="63">
        <v>54.963945681448344</v>
      </c>
    </row>
    <row r="289" spans="2:12" x14ac:dyDescent="0.2">
      <c r="B289" s="19">
        <v>44105</v>
      </c>
      <c r="C289" s="61">
        <v>22503.442307699999</v>
      </c>
      <c r="D289" s="61">
        <v>2713311.4</v>
      </c>
      <c r="E289" s="62">
        <v>120.57317111309618</v>
      </c>
      <c r="F289" s="61">
        <v>492058.60800000001</v>
      </c>
      <c r="G289" s="61">
        <v>0</v>
      </c>
      <c r="H289" s="61">
        <v>28325938.059999999</v>
      </c>
      <c r="I289" s="61">
        <v>0</v>
      </c>
      <c r="J289" s="61">
        <v>492058.60800000001</v>
      </c>
      <c r="K289" s="61">
        <v>28325938.059999999</v>
      </c>
      <c r="L289" s="63">
        <v>57.566187440826148</v>
      </c>
    </row>
    <row r="290" spans="2:12" x14ac:dyDescent="0.2">
      <c r="B290" s="19">
        <v>44136</v>
      </c>
      <c r="C290" s="61">
        <v>67583.5</v>
      </c>
      <c r="D290" s="61">
        <v>8326021.879999999</v>
      </c>
      <c r="E290" s="62">
        <v>123.19607418970605</v>
      </c>
      <c r="F290" s="61">
        <v>730521.4425</v>
      </c>
      <c r="G290" s="61">
        <v>7.6407700000000009E-2</v>
      </c>
      <c r="H290" s="61">
        <v>45502253.450000003</v>
      </c>
      <c r="I290" s="61">
        <v>948.52</v>
      </c>
      <c r="J290" s="61">
        <v>730521.51890769997</v>
      </c>
      <c r="K290" s="61">
        <v>45503201.970000006</v>
      </c>
      <c r="L290" s="63">
        <v>62.28865377988852</v>
      </c>
    </row>
    <row r="291" spans="2:12" ht="13.5" thickBot="1" x14ac:dyDescent="0.25">
      <c r="B291" s="154">
        <v>44166</v>
      </c>
      <c r="C291" s="155">
        <v>12424.99944</v>
      </c>
      <c r="D291" s="155">
        <v>1741627.61</v>
      </c>
      <c r="E291" s="62">
        <v>140.17124253488097</v>
      </c>
      <c r="F291" s="155">
        <v>611774.28700000001</v>
      </c>
      <c r="G291" s="155">
        <v>0</v>
      </c>
      <c r="H291" s="61">
        <v>37769151.360000007</v>
      </c>
      <c r="I291" s="155">
        <v>0</v>
      </c>
      <c r="J291" s="155">
        <v>611774.28700000001</v>
      </c>
      <c r="K291" s="155">
        <v>37769151.360000007</v>
      </c>
      <c r="L291" s="63">
        <v>61.737068985378926</v>
      </c>
    </row>
    <row r="292" spans="2:12" ht="13.5" thickBot="1" x14ac:dyDescent="0.25">
      <c r="B292" s="56" t="s">
        <v>111</v>
      </c>
      <c r="C292" s="64">
        <f>SUM(C280:C291)</f>
        <v>505863.64174769999</v>
      </c>
      <c r="D292" s="64">
        <f>SUM(D280:D291)</f>
        <v>69975309.840000004</v>
      </c>
      <c r="E292" s="65">
        <f>+D292/C292</f>
        <v>138.32840327927789</v>
      </c>
      <c r="F292" s="64">
        <f t="shared" ref="F292:K292" si="39">SUM(F280:F291)</f>
        <v>10018946.648500001</v>
      </c>
      <c r="G292" s="64">
        <f t="shared" si="39"/>
        <v>69899.351227699997</v>
      </c>
      <c r="H292" s="64">
        <f t="shared" si="39"/>
        <v>602590249.66000009</v>
      </c>
      <c r="I292" s="64">
        <f t="shared" si="39"/>
        <v>5557670.7799999993</v>
      </c>
      <c r="J292" s="64">
        <f t="shared" si="39"/>
        <v>10088845.9997277</v>
      </c>
      <c r="K292" s="64">
        <f t="shared" si="39"/>
        <v>608147920.44000006</v>
      </c>
      <c r="L292" s="66">
        <f>+K292/SUM(F292:G292)</f>
        <v>60.279235153001046</v>
      </c>
    </row>
    <row r="293" spans="2:12" x14ac:dyDescent="0.2">
      <c r="B293" s="152">
        <v>44197</v>
      </c>
      <c r="C293" s="125">
        <v>69463.270560000004</v>
      </c>
      <c r="D293" s="125">
        <v>8220108.7999999998</v>
      </c>
      <c r="E293" s="153">
        <v>118.33748589335065</v>
      </c>
      <c r="F293" s="125">
        <v>647080.46799999999</v>
      </c>
      <c r="G293" s="125">
        <v>25.509130000000003</v>
      </c>
      <c r="H293" s="125">
        <v>45816358.420000009</v>
      </c>
      <c r="I293" s="125">
        <v>12573</v>
      </c>
      <c r="J293" s="125">
        <v>647105.97713000001</v>
      </c>
      <c r="K293" s="125">
        <v>45828931.420000009</v>
      </c>
      <c r="L293" s="63">
        <v>70.821369357855943</v>
      </c>
    </row>
    <row r="294" spans="2:12" x14ac:dyDescent="0.2">
      <c r="B294" s="19">
        <v>44228</v>
      </c>
      <c r="C294" s="61">
        <v>37425.5</v>
      </c>
      <c r="D294" s="61">
        <v>4097092.4699999997</v>
      </c>
      <c r="E294" s="62">
        <v>109.47328612844183</v>
      </c>
      <c r="F294" s="61">
        <v>968105.52500000002</v>
      </c>
      <c r="G294" s="61">
        <v>0</v>
      </c>
      <c r="H294" s="61">
        <v>73681655.800000012</v>
      </c>
      <c r="I294" s="61">
        <v>0</v>
      </c>
      <c r="J294" s="61">
        <v>968105.52500000002</v>
      </c>
      <c r="K294" s="61">
        <v>73681655.800000012</v>
      </c>
      <c r="L294" s="63">
        <v>76.1091161007474</v>
      </c>
    </row>
    <row r="295" spans="2:12" x14ac:dyDescent="0.2">
      <c r="B295" s="19">
        <v>44256</v>
      </c>
      <c r="C295" s="61">
        <v>64608.50462</v>
      </c>
      <c r="D295" s="61">
        <v>7377751.9500000011</v>
      </c>
      <c r="E295" s="62">
        <v>114.19165314834061</v>
      </c>
      <c r="F295" s="61">
        <v>910274.80700000003</v>
      </c>
      <c r="G295" s="61">
        <v>0</v>
      </c>
      <c r="H295" s="61">
        <v>71201958.869999975</v>
      </c>
      <c r="I295" s="61">
        <v>0</v>
      </c>
      <c r="J295" s="61">
        <v>910274.80700000003</v>
      </c>
      <c r="K295" s="61">
        <v>71201958.869999975</v>
      </c>
      <c r="L295" s="63">
        <v>78.220289436176799</v>
      </c>
    </row>
    <row r="296" spans="2:12" x14ac:dyDescent="0.2">
      <c r="B296" s="19">
        <v>44287</v>
      </c>
      <c r="C296" s="61">
        <v>64313</v>
      </c>
      <c r="D296" s="61">
        <v>7951749.6299999999</v>
      </c>
      <c r="E296" s="62">
        <v>123.64140422620621</v>
      </c>
      <c r="F296" s="61">
        <v>1225832.8382999999</v>
      </c>
      <c r="G296" s="61">
        <v>0</v>
      </c>
      <c r="H296" s="61">
        <v>96674527.180000022</v>
      </c>
      <c r="I296" s="61">
        <v>0</v>
      </c>
      <c r="J296" s="61">
        <v>1225832.8382999999</v>
      </c>
      <c r="K296" s="61">
        <v>96674527.180000022</v>
      </c>
      <c r="L296" s="63">
        <v>78.864364013995129</v>
      </c>
    </row>
    <row r="297" spans="2:12" x14ac:dyDescent="0.2">
      <c r="B297" s="19">
        <v>44317</v>
      </c>
      <c r="C297" s="61">
        <v>64318</v>
      </c>
      <c r="D297" s="61">
        <v>8563383.3300000001</v>
      </c>
      <c r="E297" s="62">
        <v>133.14131860443422</v>
      </c>
      <c r="F297" s="61">
        <v>1002453.2197</v>
      </c>
      <c r="G297" s="61">
        <v>0</v>
      </c>
      <c r="H297" s="61">
        <v>74970880.040000007</v>
      </c>
      <c r="I297" s="61">
        <v>0</v>
      </c>
      <c r="J297" s="61">
        <v>1002453.2197</v>
      </c>
      <c r="K297" s="61">
        <v>74970880.040000007</v>
      </c>
      <c r="L297" s="63">
        <v>74.787410092249715</v>
      </c>
    </row>
    <row r="298" spans="2:12" x14ac:dyDescent="0.2">
      <c r="B298" s="19">
        <v>44348</v>
      </c>
      <c r="C298" s="61">
        <v>22504.400000000001</v>
      </c>
      <c r="D298" s="61">
        <v>2968156.04</v>
      </c>
      <c r="E298" s="62">
        <v>131.89225395922574</v>
      </c>
      <c r="F298" s="61">
        <v>881584.60800000001</v>
      </c>
      <c r="G298" s="61">
        <v>0</v>
      </c>
      <c r="H298" s="61">
        <v>72398194.560000017</v>
      </c>
      <c r="I298" s="61">
        <v>0</v>
      </c>
      <c r="J298" s="61">
        <v>881584.60800000001</v>
      </c>
      <c r="K298" s="61">
        <v>72398194.560000017</v>
      </c>
      <c r="L298" s="63">
        <v>82.122797860826552</v>
      </c>
    </row>
    <row r="299" spans="2:12" x14ac:dyDescent="0.2">
      <c r="B299" s="19">
        <v>44378</v>
      </c>
      <c r="C299" s="61">
        <v>66740.160000000003</v>
      </c>
      <c r="D299" s="61">
        <v>8993207.9299999997</v>
      </c>
      <c r="E299" s="62">
        <v>134.74957102290435</v>
      </c>
      <c r="F299" s="61">
        <v>1214141.3060000001</v>
      </c>
      <c r="G299" s="61">
        <v>0</v>
      </c>
      <c r="H299" s="61">
        <v>121342339.72</v>
      </c>
      <c r="I299" s="61">
        <v>0</v>
      </c>
      <c r="J299" s="61">
        <v>1214141.3060000001</v>
      </c>
      <c r="K299" s="61">
        <v>121342339.72</v>
      </c>
      <c r="L299" s="63">
        <v>99.940871066946457</v>
      </c>
    </row>
    <row r="300" spans="2:12" x14ac:dyDescent="0.2">
      <c r="B300" s="19">
        <v>44409</v>
      </c>
      <c r="C300" s="61">
        <v>43699.37</v>
      </c>
      <c r="D300" s="61">
        <v>6534165.7599999998</v>
      </c>
      <c r="E300" s="62">
        <v>149.52539956525689</v>
      </c>
      <c r="F300" s="61">
        <v>804945.16899999999</v>
      </c>
      <c r="G300" s="61">
        <v>25</v>
      </c>
      <c r="H300" s="61">
        <v>87658428.199999988</v>
      </c>
      <c r="I300" s="61">
        <v>13281</v>
      </c>
      <c r="J300" s="61">
        <v>804970.16899999999</v>
      </c>
      <c r="K300" s="61">
        <v>87671709.199999988</v>
      </c>
      <c r="L300" s="63">
        <v>108.9129915322365</v>
      </c>
    </row>
    <row r="301" spans="2:12" x14ac:dyDescent="0.2">
      <c r="B301" s="19">
        <v>44440</v>
      </c>
      <c r="C301" s="61">
        <v>55015</v>
      </c>
      <c r="D301" s="61">
        <v>9593003.209999999</v>
      </c>
      <c r="E301" s="62">
        <v>174.37068454057982</v>
      </c>
      <c r="F301" s="61">
        <v>1090390.5490000001</v>
      </c>
      <c r="G301" s="61">
        <v>54829.8</v>
      </c>
      <c r="H301" s="61">
        <v>137170780.59</v>
      </c>
      <c r="I301" s="61">
        <v>6166775.5899999999</v>
      </c>
      <c r="J301" s="61">
        <v>1145220.3490000002</v>
      </c>
      <c r="K301" s="61">
        <v>143337556.18000001</v>
      </c>
      <c r="L301" s="63">
        <v>125.16155192768059</v>
      </c>
    </row>
    <row r="302" spans="2:12" x14ac:dyDescent="0.2">
      <c r="B302" s="19">
        <v>44470</v>
      </c>
      <c r="C302" s="61">
        <v>56834.28</v>
      </c>
      <c r="D302" s="61">
        <v>14978982.630000001</v>
      </c>
      <c r="E302" s="62">
        <v>263.55542165749267</v>
      </c>
      <c r="F302" s="61">
        <v>988395.43238000001</v>
      </c>
      <c r="G302" s="61">
        <v>6103.41</v>
      </c>
      <c r="H302" s="61">
        <v>142926553.79999998</v>
      </c>
      <c r="I302" s="61">
        <v>686047.01</v>
      </c>
      <c r="J302" s="61">
        <v>994498.84238000005</v>
      </c>
      <c r="K302" s="61">
        <v>143612600.80999997</v>
      </c>
      <c r="L302" s="63">
        <v>144.40700651426732</v>
      </c>
    </row>
    <row r="303" spans="2:12" x14ac:dyDescent="0.2">
      <c r="B303" s="19">
        <v>44501</v>
      </c>
      <c r="C303" s="61">
        <v>22585.674999999999</v>
      </c>
      <c r="D303" s="61">
        <v>4824803.4000000004</v>
      </c>
      <c r="E303" s="62">
        <v>213.62228049416279</v>
      </c>
      <c r="F303" s="61">
        <v>740049.00202000001</v>
      </c>
      <c r="G303" s="61">
        <v>0</v>
      </c>
      <c r="H303" s="61">
        <v>139435544.58999997</v>
      </c>
      <c r="I303" s="61">
        <v>0</v>
      </c>
      <c r="J303" s="61">
        <v>740049.00202000001</v>
      </c>
      <c r="K303" s="61">
        <v>139435544.58999997</v>
      </c>
      <c r="L303" s="63">
        <v>188.41393503592846</v>
      </c>
    </row>
    <row r="304" spans="2:12" ht="13.5" thickBot="1" x14ac:dyDescent="0.25">
      <c r="B304" s="154">
        <v>44531</v>
      </c>
      <c r="C304" s="155">
        <v>67353.955000000002</v>
      </c>
      <c r="D304" s="155">
        <v>22318042.460000001</v>
      </c>
      <c r="E304" s="62">
        <v>331.35459469306591</v>
      </c>
      <c r="F304" s="155">
        <v>827394.87800000003</v>
      </c>
      <c r="G304" s="155">
        <v>0</v>
      </c>
      <c r="H304" s="61">
        <v>152095965.72999999</v>
      </c>
      <c r="I304" s="155">
        <v>0</v>
      </c>
      <c r="J304" s="155">
        <v>827394.87800000003</v>
      </c>
      <c r="K304" s="155">
        <v>152095965.72999999</v>
      </c>
      <c r="L304" s="63">
        <v>183.82512361890642</v>
      </c>
    </row>
    <row r="305" spans="2:12" ht="13.5" thickBot="1" x14ac:dyDescent="0.25">
      <c r="B305" s="56" t="s">
        <v>62</v>
      </c>
      <c r="C305" s="64">
        <f>SUM(C293:C304)</f>
        <v>634861.11518000008</v>
      </c>
      <c r="D305" s="64">
        <f>SUM(D293:D304)</f>
        <v>106420447.61000001</v>
      </c>
      <c r="E305" s="65">
        <f>+D305/C305</f>
        <v>167.62791902891544</v>
      </c>
      <c r="F305" s="64">
        <f t="shared" ref="F305:K305" si="40">SUM(F293:F304)</f>
        <v>11300647.8024</v>
      </c>
      <c r="G305" s="64">
        <f t="shared" si="40"/>
        <v>60983.719129999998</v>
      </c>
      <c r="H305" s="64">
        <f t="shared" si="40"/>
        <v>1215373187.5</v>
      </c>
      <c r="I305" s="64">
        <f t="shared" si="40"/>
        <v>6878676.5999999996</v>
      </c>
      <c r="J305" s="64">
        <f t="shared" si="40"/>
        <v>11361631.52153</v>
      </c>
      <c r="K305" s="64">
        <f t="shared" si="40"/>
        <v>1222251864.0999999</v>
      </c>
      <c r="L305" s="66">
        <f>+K305/SUM(F305:G305)</f>
        <v>107.5771434572459</v>
      </c>
    </row>
    <row r="306" spans="2:12" x14ac:dyDescent="0.2">
      <c r="B306" s="152">
        <v>44562</v>
      </c>
      <c r="C306" s="125">
        <v>67545.47</v>
      </c>
      <c r="D306" s="125">
        <v>25381834.669999998</v>
      </c>
      <c r="E306" s="153">
        <v>375.77404776367678</v>
      </c>
      <c r="F306" s="125">
        <v>425904.06760000001</v>
      </c>
      <c r="G306" s="125">
        <v>0</v>
      </c>
      <c r="H306" s="125">
        <v>67845677.810000002</v>
      </c>
      <c r="I306" s="125">
        <v>0</v>
      </c>
      <c r="J306" s="125">
        <v>425904.06760000001</v>
      </c>
      <c r="K306" s="125">
        <v>67845677.810000002</v>
      </c>
      <c r="L306" s="63">
        <v>159.29802735229853</v>
      </c>
    </row>
    <row r="307" spans="2:12" x14ac:dyDescent="0.2">
      <c r="B307" s="19">
        <v>44593</v>
      </c>
      <c r="C307" s="61">
        <v>23094</v>
      </c>
      <c r="D307" s="61">
        <v>6942757.2300000004</v>
      </c>
      <c r="E307" s="62">
        <v>300.63034684333593</v>
      </c>
      <c r="F307" s="61">
        <v>761640.50300000003</v>
      </c>
      <c r="G307" s="61">
        <v>0</v>
      </c>
      <c r="H307" s="61">
        <v>117385019.27000003</v>
      </c>
      <c r="I307" s="61">
        <v>0</v>
      </c>
      <c r="J307" s="61">
        <v>761640.50300000003</v>
      </c>
      <c r="K307" s="61">
        <v>117385019.27000003</v>
      </c>
      <c r="L307" s="63">
        <v>154.12129319230812</v>
      </c>
    </row>
    <row r="308" spans="2:12" x14ac:dyDescent="0.2">
      <c r="B308" s="19">
        <v>44621</v>
      </c>
      <c r="C308" s="61">
        <v>44895.57</v>
      </c>
      <c r="D308" s="61">
        <v>17533164.239999998</v>
      </c>
      <c r="E308" s="62">
        <v>390.53216698217659</v>
      </c>
      <c r="F308" s="61">
        <v>764804.14300000004</v>
      </c>
      <c r="G308" s="61">
        <v>4.7450000000000006E-2</v>
      </c>
      <c r="H308" s="61">
        <v>131211463.56000002</v>
      </c>
      <c r="I308" s="61">
        <v>951.91</v>
      </c>
      <c r="J308" s="61">
        <v>764804.19044999999</v>
      </c>
      <c r="K308" s="61">
        <v>131212415.47000001</v>
      </c>
      <c r="L308" s="63">
        <v>171.56341075066086</v>
      </c>
    </row>
    <row r="309" spans="2:12" x14ac:dyDescent="0.2">
      <c r="B309" s="19">
        <v>44652</v>
      </c>
      <c r="C309" s="61">
        <v>68523.03</v>
      </c>
      <c r="D309" s="61">
        <v>26192694.549999997</v>
      </c>
      <c r="E309" s="62">
        <v>382.24658994209682</v>
      </c>
      <c r="F309" s="61">
        <v>660099.56000000006</v>
      </c>
      <c r="G309" s="61">
        <v>0</v>
      </c>
      <c r="H309" s="61">
        <v>143735503.27000001</v>
      </c>
      <c r="I309" s="61">
        <v>0</v>
      </c>
      <c r="J309" s="61">
        <v>660099.56000000006</v>
      </c>
      <c r="K309" s="61">
        <v>143735503.27000001</v>
      </c>
      <c r="L309" s="63">
        <v>217.74821857175604</v>
      </c>
    </row>
    <row r="310" spans="2:12" x14ac:dyDescent="0.2">
      <c r="B310" s="19">
        <v>44682</v>
      </c>
      <c r="C310" s="61">
        <v>45381.09</v>
      </c>
      <c r="D310" s="61">
        <v>19169761.939999998</v>
      </c>
      <c r="E310" s="62">
        <v>422.41739764293891</v>
      </c>
      <c r="F310" s="61">
        <v>450428.93219999998</v>
      </c>
      <c r="G310" s="61">
        <v>0</v>
      </c>
      <c r="H310" s="61">
        <v>120877346.22999997</v>
      </c>
      <c r="I310" s="61">
        <v>0</v>
      </c>
      <c r="J310" s="61">
        <v>450428.93219999998</v>
      </c>
      <c r="K310" s="61">
        <v>120877346.22999997</v>
      </c>
      <c r="L310" s="63">
        <v>268.36052835151332</v>
      </c>
    </row>
    <row r="311" spans="2:12" x14ac:dyDescent="0.2">
      <c r="B311" s="19">
        <v>44713</v>
      </c>
      <c r="C311" s="61">
        <v>45213.2</v>
      </c>
      <c r="D311" s="61">
        <v>22247705.649999999</v>
      </c>
      <c r="E311" s="62">
        <v>492.06217763838879</v>
      </c>
      <c r="F311" s="61">
        <v>1171727.9305999998</v>
      </c>
      <c r="G311" s="61">
        <v>0</v>
      </c>
      <c r="H311" s="61">
        <v>343110336.14999998</v>
      </c>
      <c r="I311" s="61">
        <v>0</v>
      </c>
      <c r="J311" s="61">
        <v>1171727.9305999998</v>
      </c>
      <c r="K311" s="61">
        <v>343110336.14999998</v>
      </c>
      <c r="L311" s="63">
        <v>292.82423606161331</v>
      </c>
    </row>
    <row r="312" spans="2:12" x14ac:dyDescent="0.2">
      <c r="B312" s="19">
        <v>44743</v>
      </c>
      <c r="C312" s="61">
        <v>22866</v>
      </c>
      <c r="D312" s="61">
        <v>11025761.710000001</v>
      </c>
      <c r="E312" s="62">
        <v>482.19022609988633</v>
      </c>
      <c r="F312" s="61">
        <v>862789.82279999997</v>
      </c>
      <c r="G312" s="61">
        <v>7.662999999999999E-2</v>
      </c>
      <c r="H312" s="61">
        <v>291526994.30000007</v>
      </c>
      <c r="I312" s="61">
        <v>970.5</v>
      </c>
      <c r="J312" s="61">
        <v>862789.89942999999</v>
      </c>
      <c r="K312" s="61">
        <v>291527964.80000007</v>
      </c>
      <c r="L312" s="63">
        <v>337.88986750145926</v>
      </c>
    </row>
    <row r="313" spans="2:12" x14ac:dyDescent="0.2">
      <c r="B313" s="19">
        <v>44774</v>
      </c>
      <c r="C313" s="61">
        <v>67024.38</v>
      </c>
      <c r="D313" s="61">
        <v>31217258.219999999</v>
      </c>
      <c r="E313" s="62">
        <v>465.75974622965549</v>
      </c>
      <c r="F313" s="61">
        <v>672466.71829999995</v>
      </c>
      <c r="G313" s="61">
        <v>77074</v>
      </c>
      <c r="H313" s="61">
        <v>220430640.81</v>
      </c>
      <c r="I313" s="61">
        <v>25956058.68</v>
      </c>
      <c r="J313" s="61">
        <v>749540.71829999995</v>
      </c>
      <c r="K313" s="61">
        <v>246386699.49000001</v>
      </c>
      <c r="L313" s="63">
        <v>328.71689752735347</v>
      </c>
    </row>
    <row r="314" spans="2:12" x14ac:dyDescent="0.2">
      <c r="B314" s="19">
        <v>44805</v>
      </c>
      <c r="C314" s="61">
        <v>67727.81</v>
      </c>
      <c r="D314" s="61">
        <v>29272981.25</v>
      </c>
      <c r="E314" s="62">
        <v>432.21508638770399</v>
      </c>
      <c r="F314" s="61">
        <v>876344.80810000002</v>
      </c>
      <c r="G314" s="61">
        <v>0</v>
      </c>
      <c r="H314" s="61">
        <v>277607057.34000003</v>
      </c>
      <c r="I314" s="61">
        <v>0</v>
      </c>
      <c r="J314" s="61">
        <v>876344.80810000002</v>
      </c>
      <c r="K314" s="61">
        <v>277607057.34000003</v>
      </c>
      <c r="L314" s="63">
        <v>316.77834429335968</v>
      </c>
    </row>
    <row r="315" spans="2:12" x14ac:dyDescent="0.2">
      <c r="B315" s="19">
        <v>44835</v>
      </c>
      <c r="C315" s="61">
        <v>46255.17</v>
      </c>
      <c r="D315" s="61">
        <v>14185579.600000001</v>
      </c>
      <c r="E315" s="62">
        <v>306.68095263729441</v>
      </c>
      <c r="F315" s="61">
        <v>243757.86199999999</v>
      </c>
      <c r="G315" s="61">
        <v>0</v>
      </c>
      <c r="H315" s="61">
        <v>72005132.5</v>
      </c>
      <c r="I315" s="61">
        <v>0</v>
      </c>
      <c r="J315" s="61">
        <v>243757.86199999999</v>
      </c>
      <c r="K315" s="61">
        <v>72005132.5</v>
      </c>
      <c r="L315" s="63">
        <v>295.39614398160415</v>
      </c>
    </row>
    <row r="316" spans="2:12" x14ac:dyDescent="0.2">
      <c r="B316" s="19">
        <v>44866</v>
      </c>
      <c r="C316" s="61">
        <v>23434.5</v>
      </c>
      <c r="D316" s="61">
        <v>6351963.5999999996</v>
      </c>
      <c r="E316" s="62">
        <v>271.05180823145361</v>
      </c>
      <c r="F316" s="61">
        <v>253114.18950000001</v>
      </c>
      <c r="G316" s="61">
        <v>0</v>
      </c>
      <c r="H316" s="61">
        <v>70832195.230000019</v>
      </c>
      <c r="I316" s="61">
        <v>0</v>
      </c>
      <c r="J316" s="61">
        <v>253114.18950000001</v>
      </c>
      <c r="K316" s="61">
        <v>70832195.230000019</v>
      </c>
      <c r="L316" s="63">
        <v>279.84284630554077</v>
      </c>
    </row>
    <row r="317" spans="2:12" ht="13.5" thickBot="1" x14ac:dyDescent="0.25">
      <c r="B317" s="154">
        <v>44896</v>
      </c>
      <c r="C317" s="155">
        <v>69134.044819999996</v>
      </c>
      <c r="D317" s="155">
        <v>18710758.919999994</v>
      </c>
      <c r="E317" s="62">
        <v>270.64464358647075</v>
      </c>
      <c r="F317" s="155">
        <v>362646.50449999998</v>
      </c>
      <c r="G317" s="155">
        <v>0</v>
      </c>
      <c r="H317" s="61">
        <v>112669948.48</v>
      </c>
      <c r="I317" s="155">
        <v>0</v>
      </c>
      <c r="J317" s="155">
        <v>362646.50449999998</v>
      </c>
      <c r="K317" s="155">
        <v>112669948.48</v>
      </c>
      <c r="L317" s="63">
        <v>310.68808628210564</v>
      </c>
    </row>
    <row r="318" spans="2:12" ht="13.5" thickBot="1" x14ac:dyDescent="0.25">
      <c r="B318" s="56" t="s">
        <v>63</v>
      </c>
      <c r="C318" s="64">
        <f>SUM(C306:C317)</f>
        <v>591094.26481999992</v>
      </c>
      <c r="D318" s="64">
        <f>SUM(D306:D317)</f>
        <v>228232221.57999998</v>
      </c>
      <c r="E318" s="65">
        <f>+D318/C318</f>
        <v>386.11814589251901</v>
      </c>
      <c r="F318" s="64">
        <f t="shared" ref="F318:K318" si="41">SUM(F306:F317)</f>
        <v>7505725.0416000001</v>
      </c>
      <c r="G318" s="64">
        <f t="shared" si="41"/>
        <v>77074.124079999994</v>
      </c>
      <c r="H318" s="64">
        <f t="shared" si="41"/>
        <v>1969237314.9500003</v>
      </c>
      <c r="I318" s="64">
        <f t="shared" si="41"/>
        <v>25957981.09</v>
      </c>
      <c r="J318" s="64">
        <f t="shared" si="41"/>
        <v>7582799.1656799996</v>
      </c>
      <c r="K318" s="64">
        <f t="shared" si="41"/>
        <v>1995195296.04</v>
      </c>
      <c r="L318" s="66">
        <f>+K318/SUM(F318:G318)</f>
        <v>263.12121057752915</v>
      </c>
    </row>
    <row r="319" spans="2:12" x14ac:dyDescent="0.2">
      <c r="B319" s="152">
        <v>44927</v>
      </c>
      <c r="C319" s="125">
        <v>46687.758999999998</v>
      </c>
      <c r="D319" s="125">
        <v>14176335.52</v>
      </c>
      <c r="E319" s="153">
        <v>303.64137888905742</v>
      </c>
      <c r="F319" s="125">
        <v>271257.652</v>
      </c>
      <c r="G319" s="125">
        <v>0</v>
      </c>
      <c r="H319" s="125">
        <v>85620412.810000002</v>
      </c>
      <c r="I319" s="125">
        <v>0</v>
      </c>
      <c r="J319" s="125">
        <v>271257.652</v>
      </c>
      <c r="K319" s="125">
        <v>85620412.810000002</v>
      </c>
      <c r="L319" s="63">
        <v>315.64238715005911</v>
      </c>
    </row>
    <row r="320" spans="2:12" x14ac:dyDescent="0.2">
      <c r="B320" s="19">
        <v>44958</v>
      </c>
      <c r="C320" s="61">
        <v>22297.904999999999</v>
      </c>
      <c r="D320" s="61">
        <v>7518957.54</v>
      </c>
      <c r="E320" s="62">
        <v>337.20466294927706</v>
      </c>
      <c r="F320" s="61">
        <v>221933.807</v>
      </c>
      <c r="G320" s="61">
        <v>0</v>
      </c>
      <c r="H320" s="61">
        <v>67000120.950000003</v>
      </c>
      <c r="I320" s="61">
        <v>0</v>
      </c>
      <c r="J320" s="61">
        <v>221933.807</v>
      </c>
      <c r="K320" s="61">
        <v>67000120.950000003</v>
      </c>
      <c r="L320" s="63">
        <v>301.89236086055155</v>
      </c>
    </row>
    <row r="321" spans="2:12" x14ac:dyDescent="0.2">
      <c r="B321" s="19">
        <v>44986</v>
      </c>
      <c r="C321" s="61">
        <v>23696.639999999999</v>
      </c>
      <c r="D321" s="61">
        <v>5981425.04</v>
      </c>
      <c r="E321" s="62">
        <v>252.41658901852753</v>
      </c>
      <c r="F321" s="61">
        <v>580330.74100000004</v>
      </c>
      <c r="G321" s="61">
        <v>0</v>
      </c>
      <c r="H321" s="61">
        <v>155721214.88000005</v>
      </c>
      <c r="I321" s="61">
        <v>0</v>
      </c>
      <c r="J321" s="61">
        <v>580330.74100000004</v>
      </c>
      <c r="K321" s="61">
        <v>155721214.88000005</v>
      </c>
      <c r="L321" s="63">
        <v>268.33183886083339</v>
      </c>
    </row>
    <row r="322" spans="2:12" x14ac:dyDescent="0.2">
      <c r="B322" s="19">
        <v>45017</v>
      </c>
      <c r="C322" s="61">
        <v>45415.118620000008</v>
      </c>
      <c r="D322" s="61">
        <v>15892379.76</v>
      </c>
      <c r="E322" s="62">
        <v>349.9358857339036</v>
      </c>
      <c r="F322" s="61">
        <v>580389.68000000005</v>
      </c>
      <c r="G322" s="61">
        <v>0</v>
      </c>
      <c r="H322" s="61">
        <v>118411770.77000001</v>
      </c>
      <c r="I322" s="61">
        <v>0</v>
      </c>
      <c r="J322" s="61">
        <v>580389.68000000005</v>
      </c>
      <c r="K322" s="61">
        <v>118411770.77000001</v>
      </c>
      <c r="L322" s="63">
        <v>204.02115139262986</v>
      </c>
    </row>
    <row r="323" spans="2:12" x14ac:dyDescent="0.2">
      <c r="B323" s="19">
        <v>45047</v>
      </c>
      <c r="C323" s="61">
        <v>22501.972000000002</v>
      </c>
      <c r="D323" s="61">
        <v>6966217.1799999997</v>
      </c>
      <c r="E323" s="62">
        <v>309.58251925653445</v>
      </c>
      <c r="F323" s="61">
        <v>733758.03799999994</v>
      </c>
      <c r="G323" s="61">
        <v>0</v>
      </c>
      <c r="H323" s="61">
        <v>142985454.15000001</v>
      </c>
      <c r="I323" s="61">
        <v>0</v>
      </c>
      <c r="J323" s="61">
        <v>733758.03799999994</v>
      </c>
      <c r="K323" s="61">
        <v>142985454.15000001</v>
      </c>
      <c r="L323" s="63">
        <v>194.86730876534537</v>
      </c>
    </row>
    <row r="324" spans="2:12" x14ac:dyDescent="0.2">
      <c r="B324" s="19">
        <v>45078</v>
      </c>
      <c r="C324" s="61">
        <v>68855.225000000006</v>
      </c>
      <c r="D324" s="61">
        <v>22091956.509999998</v>
      </c>
      <c r="E324" s="62">
        <v>320.84647911614547</v>
      </c>
      <c r="F324" s="61">
        <v>402284.364</v>
      </c>
      <c r="G324" s="61">
        <v>0</v>
      </c>
      <c r="H324" s="61">
        <v>79265714.799999997</v>
      </c>
      <c r="I324" s="61">
        <v>0</v>
      </c>
      <c r="J324" s="61">
        <v>402284.364</v>
      </c>
      <c r="K324" s="61">
        <v>79265714.799999997</v>
      </c>
      <c r="L324" s="63">
        <v>197.03901491930716</v>
      </c>
    </row>
    <row r="325" spans="2:12" x14ac:dyDescent="0.2">
      <c r="B325" s="19">
        <v>45108</v>
      </c>
      <c r="C325" s="61">
        <v>22800</v>
      </c>
      <c r="D325" s="61">
        <v>5896751.7599999998</v>
      </c>
      <c r="E325" s="62">
        <v>258.62946315789475</v>
      </c>
      <c r="F325" s="61">
        <v>778812.18700000003</v>
      </c>
      <c r="G325" s="61">
        <v>0</v>
      </c>
      <c r="H325" s="61">
        <v>112713465.51999998</v>
      </c>
      <c r="I325" s="61">
        <v>0</v>
      </c>
      <c r="J325" s="61">
        <v>778812.18700000003</v>
      </c>
      <c r="K325" s="61">
        <v>112713465.51999998</v>
      </c>
      <c r="L325" s="63">
        <v>144.72483533440132</v>
      </c>
    </row>
    <row r="326" spans="2:12" x14ac:dyDescent="0.2">
      <c r="B326" s="19">
        <v>45139</v>
      </c>
      <c r="C326" s="61">
        <v>91143.390230000005</v>
      </c>
      <c r="D326" s="61">
        <v>23172470.620000001</v>
      </c>
      <c r="E326" s="62">
        <v>254.24192101615222</v>
      </c>
      <c r="F326" s="61">
        <v>526011.21900000004</v>
      </c>
      <c r="G326" s="61">
        <v>0</v>
      </c>
      <c r="H326" s="61">
        <v>78686072.50999999</v>
      </c>
      <c r="I326" s="61">
        <v>0</v>
      </c>
      <c r="J326" s="61">
        <v>526011.21900000004</v>
      </c>
      <c r="K326" s="61">
        <v>78686072.50999999</v>
      </c>
      <c r="L326" s="63">
        <v>149.59010315329411</v>
      </c>
    </row>
    <row r="327" spans="2:12" x14ac:dyDescent="0.2">
      <c r="B327" s="19">
        <v>45170</v>
      </c>
      <c r="C327" s="61">
        <v>45196.37</v>
      </c>
      <c r="D327" s="61">
        <v>10637487.77</v>
      </c>
      <c r="E327" s="62">
        <v>235.36155160248487</v>
      </c>
      <c r="F327" s="61">
        <v>382988.37</v>
      </c>
      <c r="G327" s="61">
        <v>0</v>
      </c>
      <c r="H327" s="61">
        <v>50427573.109999999</v>
      </c>
      <c r="I327" s="61">
        <v>0</v>
      </c>
      <c r="J327" s="61">
        <v>382988.37</v>
      </c>
      <c r="K327" s="61">
        <v>50427573.109999999</v>
      </c>
      <c r="L327" s="63">
        <v>131.66867993928901</v>
      </c>
    </row>
    <row r="328" spans="2:12" x14ac:dyDescent="0.2">
      <c r="B328" s="19">
        <v>45200</v>
      </c>
      <c r="C328" s="61">
        <v>45289.97</v>
      </c>
      <c r="D328" s="61">
        <v>11469480.73</v>
      </c>
      <c r="E328" s="62">
        <v>253.24549188263981</v>
      </c>
      <c r="F328" s="61">
        <v>493387.962</v>
      </c>
      <c r="G328" s="61">
        <v>50.8</v>
      </c>
      <c r="H328" s="61">
        <v>69957082.920000017</v>
      </c>
      <c r="I328" s="61">
        <v>30420</v>
      </c>
      <c r="J328" s="61">
        <v>493438.76199999999</v>
      </c>
      <c r="K328" s="61">
        <v>69987502.920000017</v>
      </c>
      <c r="L328" s="63">
        <v>141.83624860829238</v>
      </c>
    </row>
    <row r="329" spans="2:12" x14ac:dyDescent="0.2">
      <c r="B329" s="19">
        <v>45231</v>
      </c>
      <c r="C329" s="61">
        <v>22533</v>
      </c>
      <c r="D329" s="61">
        <v>5634158.2999999998</v>
      </c>
      <c r="E329" s="62">
        <v>250.04030976789596</v>
      </c>
      <c r="F329" s="61">
        <v>293502.58299999998</v>
      </c>
      <c r="G329" s="61">
        <v>50.4</v>
      </c>
      <c r="H329" s="61">
        <v>40618823.25</v>
      </c>
      <c r="I329" s="61">
        <v>30866</v>
      </c>
      <c r="J329" s="61">
        <v>293552.98300000001</v>
      </c>
      <c r="K329" s="61">
        <v>40649689.25</v>
      </c>
      <c r="L329" s="63">
        <v>138.47479536598678</v>
      </c>
    </row>
    <row r="330" spans="2:12" ht="13.5" thickBot="1" x14ac:dyDescent="0.25">
      <c r="B330" s="154">
        <v>45261</v>
      </c>
      <c r="C330" s="155">
        <v>46249.40034</v>
      </c>
      <c r="D330" s="155">
        <v>13880914.92</v>
      </c>
      <c r="E330" s="62">
        <v>300.13178155727843</v>
      </c>
      <c r="F330" s="155">
        <v>273397.11900000001</v>
      </c>
      <c r="G330" s="155">
        <v>0</v>
      </c>
      <c r="H330" s="61">
        <v>42379900.809999995</v>
      </c>
      <c r="I330" s="155">
        <v>0</v>
      </c>
      <c r="J330" s="155">
        <v>273397.11900000001</v>
      </c>
      <c r="K330" s="155">
        <v>42379900.809999995</v>
      </c>
      <c r="L330" s="63">
        <v>155.01224360012364</v>
      </c>
    </row>
    <row r="331" spans="2:12" ht="13.5" thickBot="1" x14ac:dyDescent="0.25">
      <c r="B331" s="56" t="s">
        <v>64</v>
      </c>
      <c r="C331" s="64">
        <f>SUM(C319:C330)</f>
        <v>502666.75018999999</v>
      </c>
      <c r="D331" s="64">
        <f>SUM(D319:D330)</f>
        <v>143318535.65000001</v>
      </c>
      <c r="E331" s="65">
        <f>+D331/C331</f>
        <v>285.11640285701787</v>
      </c>
      <c r="F331" s="64">
        <f t="shared" ref="F331:K331" si="42">SUM(F319:F330)</f>
        <v>5538053.7220000001</v>
      </c>
      <c r="G331" s="64">
        <f t="shared" si="42"/>
        <v>101.19999999999999</v>
      </c>
      <c r="H331" s="64">
        <f t="shared" si="42"/>
        <v>1043787606.48</v>
      </c>
      <c r="I331" s="64">
        <f t="shared" si="42"/>
        <v>61286</v>
      </c>
      <c r="J331" s="64">
        <f t="shared" si="42"/>
        <v>5538154.9220000003</v>
      </c>
      <c r="K331" s="64">
        <f t="shared" si="42"/>
        <v>1043848892.48</v>
      </c>
      <c r="L331" s="66">
        <f>+K331/SUM(F331:G331)</f>
        <v>188.48315137111291</v>
      </c>
    </row>
    <row r="332" spans="2:12" x14ac:dyDescent="0.2">
      <c r="B332" s="152">
        <v>45292</v>
      </c>
      <c r="C332" s="125">
        <v>76826.5</v>
      </c>
      <c r="D332" s="125">
        <v>24708021.100000001</v>
      </c>
      <c r="E332" s="153">
        <v>321.60805321080619</v>
      </c>
      <c r="F332" s="125">
        <v>296117.65000000002</v>
      </c>
      <c r="G332" s="125">
        <v>25</v>
      </c>
      <c r="H332" s="125">
        <v>40472656.600000001</v>
      </c>
      <c r="I332" s="125">
        <v>15410</v>
      </c>
      <c r="J332" s="125">
        <v>296142.65000000002</v>
      </c>
      <c r="K332" s="125">
        <v>40488066.600000001</v>
      </c>
      <c r="L332" s="63">
        <v>136.71812081103482</v>
      </c>
    </row>
    <row r="333" spans="2:12" x14ac:dyDescent="0.2">
      <c r="B333" s="19">
        <v>45323</v>
      </c>
      <c r="C333" s="61">
        <v>0</v>
      </c>
      <c r="D333" s="61">
        <v>0</v>
      </c>
      <c r="E333" s="62">
        <v>0</v>
      </c>
      <c r="F333" s="61">
        <v>439763.04200000002</v>
      </c>
      <c r="G333" s="61">
        <v>0</v>
      </c>
      <c r="H333" s="61">
        <v>55804871.18</v>
      </c>
      <c r="I333" s="61">
        <v>0</v>
      </c>
      <c r="J333" s="61">
        <v>439763.04200000002</v>
      </c>
      <c r="K333" s="61">
        <v>55804871.18</v>
      </c>
      <c r="L333" s="63">
        <v>126.89759222649728</v>
      </c>
    </row>
    <row r="334" spans="2:12" x14ac:dyDescent="0.2">
      <c r="B334" s="19">
        <v>45352</v>
      </c>
      <c r="C334" s="61">
        <v>76106.899999999994</v>
      </c>
      <c r="D334" s="61">
        <v>24437576.68</v>
      </c>
      <c r="E334" s="62">
        <v>321.09541552737005</v>
      </c>
      <c r="F334" s="61">
        <v>240028.655</v>
      </c>
      <c r="G334" s="61">
        <v>0</v>
      </c>
      <c r="H334" s="61">
        <v>30678682.840000004</v>
      </c>
      <c r="I334" s="61">
        <v>0</v>
      </c>
      <c r="J334" s="61">
        <v>240028.655</v>
      </c>
      <c r="K334" s="61">
        <v>30678682.840000004</v>
      </c>
      <c r="L334" s="63">
        <v>127.81258487658485</v>
      </c>
    </row>
    <row r="335" spans="2:12" x14ac:dyDescent="0.2">
      <c r="B335" s="19">
        <v>45383</v>
      </c>
      <c r="C335" s="61">
        <v>9.48</v>
      </c>
      <c r="D335" s="61">
        <v>2477.9899999999998</v>
      </c>
      <c r="E335" s="62">
        <v>261.39135021097042</v>
      </c>
      <c r="F335" s="61">
        <v>701700.28399999999</v>
      </c>
      <c r="G335" s="61">
        <v>0</v>
      </c>
      <c r="H335" s="61">
        <v>88110653.749999985</v>
      </c>
      <c r="I335" s="61">
        <v>0</v>
      </c>
      <c r="J335" s="61">
        <v>701700.28399999999</v>
      </c>
      <c r="K335" s="61">
        <v>88110653.749999985</v>
      </c>
      <c r="L335" s="63">
        <v>125.56736224721264</v>
      </c>
    </row>
    <row r="336" spans="2:12" x14ac:dyDescent="0.2">
      <c r="B336" s="19">
        <v>45413</v>
      </c>
      <c r="C336" s="61">
        <v>22650</v>
      </c>
      <c r="D336" s="61">
        <v>7562160.25</v>
      </c>
      <c r="E336" s="62">
        <v>333.87020971302428</v>
      </c>
      <c r="F336" s="61">
        <v>601514.08400000003</v>
      </c>
      <c r="G336" s="61">
        <v>0</v>
      </c>
      <c r="H336" s="61">
        <v>78875879.950000003</v>
      </c>
      <c r="I336" s="61">
        <v>0</v>
      </c>
      <c r="J336" s="61">
        <v>601514.08400000003</v>
      </c>
      <c r="K336" s="61">
        <v>78875879.950000003</v>
      </c>
      <c r="L336" s="63">
        <v>131.12889963520789</v>
      </c>
    </row>
    <row r="337" spans="2:12" x14ac:dyDescent="0.2">
      <c r="B337" s="19">
        <v>45444</v>
      </c>
      <c r="C337" s="61">
        <v>53565</v>
      </c>
      <c r="D337" s="61">
        <v>14064998.73</v>
      </c>
      <c r="E337" s="62">
        <v>262.57815233828057</v>
      </c>
      <c r="F337" s="61">
        <v>613272.86499999999</v>
      </c>
      <c r="G337" s="61">
        <v>0</v>
      </c>
      <c r="H337" s="61">
        <v>77475996.230000004</v>
      </c>
      <c r="I337" s="61">
        <v>0</v>
      </c>
      <c r="J337" s="61">
        <v>613272.86499999999</v>
      </c>
      <c r="K337" s="61">
        <v>77475996.230000004</v>
      </c>
      <c r="L337" s="63">
        <v>126.33201410272734</v>
      </c>
    </row>
    <row r="338" spans="2:12" x14ac:dyDescent="0.2">
      <c r="B338" s="19">
        <v>45474</v>
      </c>
      <c r="C338" s="61">
        <v>29478.42</v>
      </c>
      <c r="D338" s="61">
        <v>7053833.3699999992</v>
      </c>
      <c r="E338" s="62">
        <v>239.28804087871737</v>
      </c>
      <c r="F338" s="61">
        <v>611247.20400000003</v>
      </c>
      <c r="G338" s="61">
        <v>0</v>
      </c>
      <c r="H338" s="61">
        <v>85410992.489999995</v>
      </c>
      <c r="I338" s="61">
        <v>0</v>
      </c>
      <c r="J338" s="61">
        <v>611247.20400000003</v>
      </c>
      <c r="K338" s="61">
        <v>85410992.489999995</v>
      </c>
      <c r="L338" s="63">
        <v>139.73232422344134</v>
      </c>
    </row>
    <row r="339" spans="2:12" x14ac:dyDescent="0.2">
      <c r="B339" s="19">
        <v>45505</v>
      </c>
      <c r="C339" s="61">
        <v>0</v>
      </c>
      <c r="D339" s="61">
        <v>0</v>
      </c>
      <c r="E339" s="62">
        <v>0</v>
      </c>
      <c r="F339" s="61">
        <v>260662.70300000001</v>
      </c>
      <c r="G339" s="61">
        <v>0</v>
      </c>
      <c r="H339" s="61">
        <v>36768871.989999995</v>
      </c>
      <c r="I339" s="61">
        <v>0</v>
      </c>
      <c r="J339" s="61">
        <v>260662.70300000001</v>
      </c>
      <c r="K339" s="61">
        <v>36768871.989999995</v>
      </c>
      <c r="L339" s="63">
        <v>141.05919859965542</v>
      </c>
    </row>
    <row r="340" spans="2:12" x14ac:dyDescent="0.2">
      <c r="B340" s="19">
        <v>45536</v>
      </c>
      <c r="C340" s="61">
        <v>20735.41</v>
      </c>
      <c r="D340" s="61">
        <v>4811738.2700000005</v>
      </c>
      <c r="E340" s="62">
        <v>232.054165796577</v>
      </c>
      <c r="F340" s="61">
        <v>373373.91399999999</v>
      </c>
      <c r="G340" s="61">
        <v>0</v>
      </c>
      <c r="H340" s="61">
        <v>43019636.020000003</v>
      </c>
      <c r="I340" s="61">
        <v>0</v>
      </c>
      <c r="J340" s="61">
        <v>373373.91399999999</v>
      </c>
      <c r="K340" s="61">
        <v>43019636.020000003</v>
      </c>
      <c r="L340" s="63">
        <v>115.21864384987539</v>
      </c>
    </row>
    <row r="341" spans="2:12" x14ac:dyDescent="0.2">
      <c r="B341" s="19">
        <v>45566</v>
      </c>
      <c r="C341" s="61">
        <v>0</v>
      </c>
      <c r="D341" s="61">
        <v>0</v>
      </c>
      <c r="E341" s="62">
        <v>0</v>
      </c>
      <c r="F341" s="61">
        <v>317364.31</v>
      </c>
      <c r="G341" s="61">
        <v>0</v>
      </c>
      <c r="H341" s="61">
        <v>39957730.150000006</v>
      </c>
      <c r="I341" s="61">
        <v>0</v>
      </c>
      <c r="J341" s="61">
        <v>317364.31</v>
      </c>
      <c r="K341" s="61">
        <v>39957730.150000006</v>
      </c>
      <c r="L341" s="63">
        <v>125.9049265810639</v>
      </c>
    </row>
    <row r="342" spans="2:12" x14ac:dyDescent="0.2">
      <c r="B342" s="19">
        <v>45597</v>
      </c>
      <c r="C342" s="61">
        <v>0</v>
      </c>
      <c r="D342" s="61">
        <v>0</v>
      </c>
      <c r="E342" s="62">
        <v>0</v>
      </c>
      <c r="F342" s="61">
        <v>174382.15</v>
      </c>
      <c r="G342" s="61">
        <v>0</v>
      </c>
      <c r="H342" s="61">
        <v>22751913.720000003</v>
      </c>
      <c r="I342" s="61">
        <v>0</v>
      </c>
      <c r="J342" s="61">
        <v>174382.15</v>
      </c>
      <c r="K342" s="61">
        <v>22751913.720000003</v>
      </c>
      <c r="L342" s="63">
        <v>130.47157475693473</v>
      </c>
    </row>
    <row r="343" spans="2:12" ht="13.5" thickBot="1" x14ac:dyDescent="0.25">
      <c r="B343" s="154">
        <v>45627</v>
      </c>
      <c r="C343" s="155">
        <v>0</v>
      </c>
      <c r="D343" s="155">
        <v>0</v>
      </c>
      <c r="E343" s="62">
        <v>0</v>
      </c>
      <c r="F343" s="155">
        <v>444487.34700000001</v>
      </c>
      <c r="G343" s="155">
        <v>0</v>
      </c>
      <c r="H343" s="61">
        <v>56884621.210000008</v>
      </c>
      <c r="I343" s="155">
        <v>0</v>
      </c>
      <c r="J343" s="155">
        <v>444487.34700000001</v>
      </c>
      <c r="K343" s="155">
        <v>56884621.210000008</v>
      </c>
      <c r="L343" s="63">
        <v>127.97804390593824</v>
      </c>
    </row>
    <row r="344" spans="2:12" ht="13.5" thickBot="1" x14ac:dyDescent="0.25">
      <c r="B344" s="56" t="s">
        <v>162</v>
      </c>
      <c r="C344" s="64">
        <f>SUM(C332:C343)</f>
        <v>279371.70999999996</v>
      </c>
      <c r="D344" s="64">
        <f>SUM(D332:D343)</f>
        <v>82640806.390000001</v>
      </c>
      <c r="E344" s="65">
        <f>+D344/C344</f>
        <v>295.80950193561119</v>
      </c>
      <c r="F344" s="64">
        <f t="shared" ref="F344:K344" si="43">SUM(F332:F343)</f>
        <v>5073914.2080000006</v>
      </c>
      <c r="G344" s="64">
        <f t="shared" si="43"/>
        <v>25</v>
      </c>
      <c r="H344" s="64">
        <f t="shared" si="43"/>
        <v>656212506.13000011</v>
      </c>
      <c r="I344" s="64">
        <f t="shared" si="43"/>
        <v>15410</v>
      </c>
      <c r="J344" s="64">
        <f t="shared" si="43"/>
        <v>5073939.2080000006</v>
      </c>
      <c r="K344" s="64">
        <f t="shared" si="43"/>
        <v>656227916.13000011</v>
      </c>
      <c r="L344" s="66">
        <f>+K344/SUM(F344:G344)</f>
        <v>129.33302691040046</v>
      </c>
    </row>
    <row r="345" spans="2:12" x14ac:dyDescent="0.2">
      <c r="B345" s="152">
        <v>45658</v>
      </c>
      <c r="C345" s="125">
        <v>0</v>
      </c>
      <c r="D345" s="125">
        <v>0</v>
      </c>
      <c r="E345" s="153">
        <v>0</v>
      </c>
      <c r="F345" s="125">
        <v>252227.25200000001</v>
      </c>
      <c r="G345" s="125">
        <v>0</v>
      </c>
      <c r="H345" s="125">
        <v>32675692.59</v>
      </c>
      <c r="I345" s="125">
        <v>0</v>
      </c>
      <c r="J345" s="125">
        <v>252227.25200000001</v>
      </c>
      <c r="K345" s="125">
        <v>32675692.59</v>
      </c>
      <c r="L345" s="63">
        <v>129.54862066213209</v>
      </c>
    </row>
    <row r="346" spans="2:12" x14ac:dyDescent="0.2">
      <c r="B346" s="19">
        <v>45689</v>
      </c>
      <c r="C346" s="61">
        <v>0</v>
      </c>
      <c r="D346" s="61">
        <v>0</v>
      </c>
      <c r="E346" s="62">
        <v>0</v>
      </c>
      <c r="F346" s="61">
        <v>383346.80300000001</v>
      </c>
      <c r="G346" s="61">
        <v>0</v>
      </c>
      <c r="H346" s="61">
        <v>46237082.839999989</v>
      </c>
      <c r="I346" s="61">
        <v>0</v>
      </c>
      <c r="J346" s="61">
        <v>383346.80300000001</v>
      </c>
      <c r="K346" s="61">
        <v>46237082.839999989</v>
      </c>
      <c r="L346" s="63">
        <v>120.61423879932549</v>
      </c>
    </row>
    <row r="347" spans="2:12" x14ac:dyDescent="0.2">
      <c r="B347" s="19">
        <v>45717</v>
      </c>
      <c r="C347" s="61">
        <v>0</v>
      </c>
      <c r="D347" s="61">
        <v>0</v>
      </c>
      <c r="E347" s="62">
        <v>0</v>
      </c>
      <c r="F347" s="61">
        <v>438990.71</v>
      </c>
      <c r="G347" s="61">
        <v>0</v>
      </c>
      <c r="H347" s="61">
        <v>54867193.549999997</v>
      </c>
      <c r="I347" s="61">
        <v>0</v>
      </c>
      <c r="J347" s="61">
        <v>438990.71</v>
      </c>
      <c r="K347" s="61">
        <v>54867193.549999997</v>
      </c>
      <c r="L347" s="63">
        <v>124.98486254982478</v>
      </c>
    </row>
    <row r="348" spans="2:12" x14ac:dyDescent="0.2">
      <c r="B348" s="19">
        <v>45748</v>
      </c>
      <c r="C348" s="61">
        <v>0</v>
      </c>
      <c r="D348" s="61">
        <v>0</v>
      </c>
      <c r="E348" s="62">
        <v>0</v>
      </c>
      <c r="F348" s="61">
        <v>239917.16</v>
      </c>
      <c r="G348" s="61">
        <v>0</v>
      </c>
      <c r="H348" s="61">
        <v>24918866.810000002</v>
      </c>
      <c r="I348" s="61">
        <v>0</v>
      </c>
      <c r="J348" s="61">
        <v>239917.16</v>
      </c>
      <c r="K348" s="61">
        <v>24918866.810000002</v>
      </c>
      <c r="L348" s="63">
        <v>103.86446225855626</v>
      </c>
    </row>
    <row r="349" spans="2:12" x14ac:dyDescent="0.2">
      <c r="B349" s="19">
        <v>45778</v>
      </c>
      <c r="C349" s="61">
        <v>0</v>
      </c>
      <c r="D349" s="61">
        <v>0</v>
      </c>
      <c r="E349" s="62">
        <v>0</v>
      </c>
      <c r="F349" s="61">
        <v>399253.36200000002</v>
      </c>
      <c r="G349" s="61">
        <v>0</v>
      </c>
      <c r="H349" s="61">
        <v>42200505.420000002</v>
      </c>
      <c r="I349" s="61">
        <v>0</v>
      </c>
      <c r="J349" s="61">
        <v>399253.36200000002</v>
      </c>
      <c r="K349" s="61">
        <v>42200505.420000002</v>
      </c>
      <c r="L349" s="63">
        <v>105.69855995351644</v>
      </c>
    </row>
    <row r="350" spans="2:12" x14ac:dyDescent="0.2">
      <c r="B350" s="19">
        <v>45809</v>
      </c>
      <c r="C350" s="61">
        <v>0</v>
      </c>
      <c r="D350" s="61">
        <v>0</v>
      </c>
      <c r="E350" s="62">
        <v>0</v>
      </c>
      <c r="F350" s="61">
        <v>716359.57400000002</v>
      </c>
      <c r="G350" s="61">
        <v>0</v>
      </c>
      <c r="H350" s="61">
        <v>81218578.950000003</v>
      </c>
      <c r="I350" s="61">
        <v>0</v>
      </c>
      <c r="J350" s="61">
        <v>716359.57400000002</v>
      </c>
      <c r="K350" s="61">
        <v>81218578.950000003</v>
      </c>
      <c r="L350" s="63">
        <v>113.37683182831309</v>
      </c>
    </row>
    <row r="351" spans="2:12" x14ac:dyDescent="0.2">
      <c r="B351" s="19">
        <v>45839</v>
      </c>
      <c r="C351" s="61">
        <v>0</v>
      </c>
      <c r="D351" s="61">
        <v>0</v>
      </c>
      <c r="E351" s="62">
        <v>0</v>
      </c>
      <c r="F351" s="61">
        <v>924553.77300000004</v>
      </c>
      <c r="G351" s="61">
        <v>0</v>
      </c>
      <c r="H351" s="61">
        <v>94307558.940000013</v>
      </c>
      <c r="I351" s="61">
        <v>0</v>
      </c>
      <c r="J351" s="61">
        <v>924553.77300000004</v>
      </c>
      <c r="K351" s="61">
        <v>94307558.940000013</v>
      </c>
      <c r="L351" s="63">
        <f t="shared" ref="L351:L369" si="44">IFERROR(K351/J351,0)</f>
        <v>102.00332494884536</v>
      </c>
    </row>
    <row r="352" spans="2:12" x14ac:dyDescent="0.2">
      <c r="B352" s="19">
        <v>45870</v>
      </c>
      <c r="C352" s="61">
        <v>0</v>
      </c>
      <c r="D352" s="61">
        <v>0</v>
      </c>
      <c r="E352" s="62">
        <v>0</v>
      </c>
      <c r="F352" s="61">
        <v>425670.13400000002</v>
      </c>
      <c r="G352" s="61">
        <v>0</v>
      </c>
      <c r="H352" s="61">
        <v>44085381.870000005</v>
      </c>
      <c r="I352" s="61">
        <v>0</v>
      </c>
      <c r="J352" s="61">
        <v>425670.13400000002</v>
      </c>
      <c r="K352" s="61">
        <v>44085381.870000005</v>
      </c>
      <c r="L352" s="63">
        <f t="shared" si="44"/>
        <v>103.56700728738466</v>
      </c>
    </row>
    <row r="353" spans="2:12" x14ac:dyDescent="0.2">
      <c r="B353" s="19">
        <v>45901</v>
      </c>
      <c r="C353" s="61">
        <v>0</v>
      </c>
      <c r="D353" s="61">
        <v>0</v>
      </c>
      <c r="E353" s="62">
        <v>0</v>
      </c>
      <c r="F353" s="61">
        <v>358014.098</v>
      </c>
      <c r="G353" s="61">
        <v>0</v>
      </c>
      <c r="H353" s="61">
        <v>34959293.240000002</v>
      </c>
      <c r="I353" s="61">
        <v>0</v>
      </c>
      <c r="J353" s="61">
        <v>358014.098</v>
      </c>
      <c r="K353" s="61">
        <v>34959293.240000002</v>
      </c>
      <c r="L353" s="63">
        <f t="shared" si="44"/>
        <v>97.647811735056322</v>
      </c>
    </row>
    <row r="354" spans="2:12" x14ac:dyDescent="0.2">
      <c r="B354" s="19">
        <v>45931</v>
      </c>
      <c r="C354" s="61">
        <v>0</v>
      </c>
      <c r="D354" s="61">
        <v>0</v>
      </c>
      <c r="E354" s="62">
        <v>0</v>
      </c>
      <c r="F354" s="61">
        <v>595894.89899999998</v>
      </c>
      <c r="G354" s="61">
        <v>0</v>
      </c>
      <c r="H354" s="61">
        <v>56535396.820000008</v>
      </c>
      <c r="I354" s="61">
        <v>0</v>
      </c>
      <c r="J354" s="61">
        <v>595894.89899999998</v>
      </c>
      <c r="K354" s="61">
        <v>56535396.820000008</v>
      </c>
      <c r="L354" s="63">
        <f t="shared" si="44"/>
        <v>94.874778949903401</v>
      </c>
    </row>
    <row r="355" spans="2:12" x14ac:dyDescent="0.2">
      <c r="B355" s="19">
        <v>45962</v>
      </c>
      <c r="C355" s="61">
        <v>0</v>
      </c>
      <c r="D355" s="61">
        <v>0</v>
      </c>
      <c r="E355" s="62">
        <v>0</v>
      </c>
      <c r="F355" s="61">
        <v>331566.946</v>
      </c>
      <c r="G355" s="61">
        <v>0</v>
      </c>
      <c r="H355" s="61">
        <v>31530613.180000003</v>
      </c>
      <c r="I355" s="61">
        <v>0</v>
      </c>
      <c r="J355" s="61">
        <v>331566.946</v>
      </c>
      <c r="K355" s="61">
        <v>31530613.180000003</v>
      </c>
      <c r="L355" s="63">
        <f t="shared" si="44"/>
        <v>95.095767417057317</v>
      </c>
    </row>
    <row r="356" spans="2:12" ht="13.5" thickBot="1" x14ac:dyDescent="0.25">
      <c r="B356" s="154">
        <v>45992</v>
      </c>
      <c r="C356" s="155">
        <v>0</v>
      </c>
      <c r="D356" s="155">
        <v>0</v>
      </c>
      <c r="E356" s="62">
        <v>0</v>
      </c>
      <c r="F356" s="155">
        <v>500049.68099999998</v>
      </c>
      <c r="G356" s="155">
        <v>0</v>
      </c>
      <c r="H356" s="61">
        <v>49227132.280000001</v>
      </c>
      <c r="I356" s="155">
        <v>0</v>
      </c>
      <c r="J356" s="155">
        <v>500049.68099999998</v>
      </c>
      <c r="K356" s="155">
        <v>49227132.280000001</v>
      </c>
      <c r="L356" s="63">
        <f t="shared" si="44"/>
        <v>98.444482919288177</v>
      </c>
    </row>
    <row r="357" spans="2:12" ht="13.5" thickBot="1" x14ac:dyDescent="0.25">
      <c r="B357" s="56" t="s">
        <v>164</v>
      </c>
      <c r="C357" s="64">
        <f>SUM(C345:C356)</f>
        <v>0</v>
      </c>
      <c r="D357" s="64">
        <f>SUM(D345:D356)</f>
        <v>0</v>
      </c>
      <c r="E357" s="65">
        <f>+IFERROR(D357/C357,0)</f>
        <v>0</v>
      </c>
      <c r="F357" s="64">
        <f t="shared" ref="F357:K357" si="45">SUM(F345:F356)</f>
        <v>5565844.3920000009</v>
      </c>
      <c r="G357" s="64">
        <f t="shared" si="45"/>
        <v>0</v>
      </c>
      <c r="H357" s="64">
        <f t="shared" si="45"/>
        <v>592763296.48999989</v>
      </c>
      <c r="I357" s="64">
        <f t="shared" si="45"/>
        <v>0</v>
      </c>
      <c r="J357" s="64">
        <f t="shared" si="45"/>
        <v>5565844.3920000009</v>
      </c>
      <c r="K357" s="64">
        <f t="shared" si="45"/>
        <v>592763296.48999989</v>
      </c>
      <c r="L357" s="66">
        <f>+K357/SUM(F357:G357)</f>
        <v>106.50015608449296</v>
      </c>
    </row>
    <row r="358" spans="2:12" x14ac:dyDescent="0.2">
      <c r="B358" s="152">
        <v>46023</v>
      </c>
      <c r="C358" s="125"/>
      <c r="D358" s="125"/>
      <c r="E358" s="153"/>
      <c r="F358" s="125">
        <v>396923.51500000001</v>
      </c>
      <c r="G358" s="125">
        <v>0</v>
      </c>
      <c r="H358" s="125">
        <v>37226059.649999999</v>
      </c>
      <c r="I358" s="125">
        <v>0</v>
      </c>
      <c r="J358" s="125">
        <v>396923.51500000001</v>
      </c>
      <c r="K358" s="125">
        <v>37226059.649999999</v>
      </c>
      <c r="L358" s="63">
        <f t="shared" si="44"/>
        <v>93.786480879068094</v>
      </c>
    </row>
    <row r="359" spans="2:12" x14ac:dyDescent="0.2">
      <c r="B359" s="19">
        <v>46054</v>
      </c>
      <c r="C359" s="61"/>
      <c r="D359" s="61"/>
      <c r="E359" s="62"/>
      <c r="F359" s="61"/>
      <c r="G359" s="61"/>
      <c r="H359" s="61"/>
      <c r="I359" s="61"/>
      <c r="J359" s="61"/>
      <c r="K359" s="61"/>
      <c r="L359" s="63">
        <f t="shared" si="44"/>
        <v>0</v>
      </c>
    </row>
    <row r="360" spans="2:12" x14ac:dyDescent="0.2">
      <c r="B360" s="19">
        <v>46082</v>
      </c>
      <c r="C360" s="61"/>
      <c r="D360" s="61"/>
      <c r="E360" s="62"/>
      <c r="F360" s="61"/>
      <c r="G360" s="61"/>
      <c r="H360" s="61"/>
      <c r="I360" s="61"/>
      <c r="J360" s="61"/>
      <c r="K360" s="61"/>
      <c r="L360" s="63">
        <f t="shared" si="44"/>
        <v>0</v>
      </c>
    </row>
    <row r="361" spans="2:12" x14ac:dyDescent="0.2">
      <c r="B361" s="19">
        <v>46113</v>
      </c>
      <c r="C361" s="61"/>
      <c r="D361" s="61"/>
      <c r="E361" s="62"/>
      <c r="F361" s="61"/>
      <c r="G361" s="61"/>
      <c r="H361" s="61"/>
      <c r="I361" s="61"/>
      <c r="J361" s="61"/>
      <c r="K361" s="61"/>
      <c r="L361" s="63">
        <f t="shared" si="44"/>
        <v>0</v>
      </c>
    </row>
    <row r="362" spans="2:12" x14ac:dyDescent="0.2">
      <c r="B362" s="19">
        <v>46143</v>
      </c>
      <c r="C362" s="61"/>
      <c r="D362" s="61"/>
      <c r="E362" s="62"/>
      <c r="F362" s="61"/>
      <c r="G362" s="61"/>
      <c r="H362" s="61"/>
      <c r="I362" s="61"/>
      <c r="J362" s="61"/>
      <c r="K362" s="61"/>
      <c r="L362" s="63">
        <f t="shared" si="44"/>
        <v>0</v>
      </c>
    </row>
    <row r="363" spans="2:12" x14ac:dyDescent="0.2">
      <c r="B363" s="19">
        <v>46174</v>
      </c>
      <c r="C363" s="61"/>
      <c r="D363" s="61"/>
      <c r="E363" s="62"/>
      <c r="F363" s="61"/>
      <c r="G363" s="61"/>
      <c r="H363" s="61"/>
      <c r="I363" s="61"/>
      <c r="J363" s="61"/>
      <c r="K363" s="61"/>
      <c r="L363" s="63">
        <f t="shared" si="44"/>
        <v>0</v>
      </c>
    </row>
    <row r="364" spans="2:12" x14ac:dyDescent="0.2">
      <c r="B364" s="19">
        <v>46204</v>
      </c>
      <c r="C364" s="61"/>
      <c r="D364" s="61"/>
      <c r="E364" s="62"/>
      <c r="F364" s="61"/>
      <c r="G364" s="61"/>
      <c r="H364" s="61"/>
      <c r="I364" s="61"/>
      <c r="J364" s="61"/>
      <c r="K364" s="61"/>
      <c r="L364" s="63">
        <f t="shared" si="44"/>
        <v>0</v>
      </c>
    </row>
    <row r="365" spans="2:12" x14ac:dyDescent="0.2">
      <c r="B365" s="19">
        <v>46235</v>
      </c>
      <c r="C365" s="61"/>
      <c r="D365" s="61"/>
      <c r="E365" s="62"/>
      <c r="F365" s="61"/>
      <c r="G365" s="61"/>
      <c r="H365" s="61"/>
      <c r="I365" s="61"/>
      <c r="J365" s="61"/>
      <c r="K365" s="61"/>
      <c r="L365" s="63">
        <f t="shared" si="44"/>
        <v>0</v>
      </c>
    </row>
    <row r="366" spans="2:12" x14ac:dyDescent="0.2">
      <c r="B366" s="19">
        <v>46266</v>
      </c>
      <c r="C366" s="61"/>
      <c r="D366" s="61"/>
      <c r="E366" s="62"/>
      <c r="F366" s="61"/>
      <c r="G366" s="61"/>
      <c r="H366" s="61"/>
      <c r="I366" s="61"/>
      <c r="J366" s="61"/>
      <c r="K366" s="61"/>
      <c r="L366" s="63">
        <f t="shared" si="44"/>
        <v>0</v>
      </c>
    </row>
    <row r="367" spans="2:12" x14ac:dyDescent="0.2">
      <c r="B367" s="19">
        <v>46296</v>
      </c>
      <c r="C367" s="61"/>
      <c r="D367" s="61"/>
      <c r="E367" s="62"/>
      <c r="F367" s="61"/>
      <c r="G367" s="61"/>
      <c r="H367" s="61"/>
      <c r="I367" s="61"/>
      <c r="J367" s="61"/>
      <c r="K367" s="61"/>
      <c r="L367" s="63">
        <f t="shared" si="44"/>
        <v>0</v>
      </c>
    </row>
    <row r="368" spans="2:12" x14ac:dyDescent="0.2">
      <c r="B368" s="19">
        <v>46327</v>
      </c>
      <c r="C368" s="61"/>
      <c r="D368" s="61"/>
      <c r="E368" s="62"/>
      <c r="F368" s="61"/>
      <c r="G368" s="61"/>
      <c r="H368" s="61"/>
      <c r="I368" s="61"/>
      <c r="J368" s="61"/>
      <c r="K368" s="61"/>
      <c r="L368" s="63">
        <f t="shared" si="44"/>
        <v>0</v>
      </c>
    </row>
    <row r="369" spans="2:12" ht="13.5" thickBot="1" x14ac:dyDescent="0.25">
      <c r="B369" s="154">
        <v>46357</v>
      </c>
      <c r="C369" s="155"/>
      <c r="D369" s="155"/>
      <c r="E369" s="62"/>
      <c r="F369" s="155"/>
      <c r="G369" s="155"/>
      <c r="H369" s="61"/>
      <c r="I369" s="155"/>
      <c r="J369" s="155"/>
      <c r="K369" s="155"/>
      <c r="L369" s="63">
        <f t="shared" si="44"/>
        <v>0</v>
      </c>
    </row>
    <row r="370" spans="2:12" ht="13.5" thickBot="1" x14ac:dyDescent="0.25">
      <c r="B370" s="56" t="s">
        <v>168</v>
      </c>
      <c r="C370" s="64">
        <f>SUM(C358:C369)</f>
        <v>0</v>
      </c>
      <c r="D370" s="64">
        <f>SUM(D358:D369)</f>
        <v>0</v>
      </c>
      <c r="E370" s="65">
        <f>+IFERROR(D370/C370,0)</f>
        <v>0</v>
      </c>
      <c r="F370" s="64">
        <f t="shared" ref="F370:K370" si="46">SUM(F358:F369)</f>
        <v>396923.51500000001</v>
      </c>
      <c r="G370" s="64">
        <f t="shared" si="46"/>
        <v>0</v>
      </c>
      <c r="H370" s="64">
        <f t="shared" si="46"/>
        <v>37226059.649999999</v>
      </c>
      <c r="I370" s="64">
        <f t="shared" si="46"/>
        <v>0</v>
      </c>
      <c r="J370" s="64">
        <f t="shared" si="46"/>
        <v>396923.51500000001</v>
      </c>
      <c r="K370" s="64">
        <f t="shared" si="46"/>
        <v>37226059.649999999</v>
      </c>
      <c r="L370" s="66">
        <f>+IFERROR(K370/SUM(F370:G370),0)</f>
        <v>93.786480879068094</v>
      </c>
    </row>
    <row r="371" spans="2:12" x14ac:dyDescent="0.2">
      <c r="B371" s="220"/>
      <c r="C371" s="219"/>
      <c r="D371" s="219"/>
      <c r="E371" s="221"/>
      <c r="F371" s="219"/>
      <c r="G371" s="219"/>
      <c r="H371" s="219"/>
      <c r="I371" s="219"/>
      <c r="J371" s="219"/>
      <c r="K371" s="219"/>
      <c r="L371" s="221"/>
    </row>
    <row r="372" spans="2:12" x14ac:dyDescent="0.2">
      <c r="B372" s="220"/>
      <c r="C372" s="219"/>
      <c r="D372" s="219"/>
      <c r="E372" s="221"/>
      <c r="F372" s="219"/>
      <c r="G372" s="219"/>
      <c r="H372" s="219"/>
      <c r="I372" s="219"/>
      <c r="J372" s="219"/>
      <c r="K372" s="219"/>
      <c r="L372" s="221"/>
    </row>
    <row r="373" spans="2:12" x14ac:dyDescent="0.2">
      <c r="B373" s="156"/>
      <c r="C373" s="148"/>
      <c r="D373" s="148"/>
      <c r="E373" s="157"/>
      <c r="F373" s="148"/>
      <c r="G373" s="148"/>
      <c r="H373" s="148"/>
      <c r="I373" s="148"/>
      <c r="J373" s="148"/>
      <c r="K373" s="148"/>
      <c r="L373" s="157"/>
    </row>
    <row r="374" spans="2:12" x14ac:dyDescent="0.2">
      <c r="B374" s="156"/>
      <c r="C374" s="148"/>
      <c r="D374" s="148"/>
      <c r="E374" s="157"/>
      <c r="F374" s="148"/>
      <c r="G374" s="148"/>
      <c r="H374" s="148"/>
      <c r="I374" s="148"/>
      <c r="J374" s="148"/>
      <c r="K374" s="148"/>
      <c r="L374" s="157"/>
    </row>
    <row r="375" spans="2:12" x14ac:dyDescent="0.2">
      <c r="B375" s="156"/>
      <c r="C375" s="148"/>
      <c r="D375" s="148"/>
      <c r="E375" s="157"/>
      <c r="F375" s="148"/>
      <c r="G375" s="148"/>
      <c r="H375" s="148"/>
      <c r="I375" s="148"/>
      <c r="J375" s="148"/>
      <c r="K375" s="148"/>
      <c r="L375" s="157"/>
    </row>
    <row r="376" spans="2:12" x14ac:dyDescent="0.2">
      <c r="B376" s="176" t="s">
        <v>65</v>
      </c>
    </row>
  </sheetData>
  <mergeCells count="23">
    <mergeCell ref="M228:O228"/>
    <mergeCell ref="B2:G2"/>
    <mergeCell ref="M7:O7"/>
    <mergeCell ref="M20:O20"/>
    <mergeCell ref="M33:O33"/>
    <mergeCell ref="B4:F4"/>
    <mergeCell ref="F5:G5"/>
    <mergeCell ref="M215:O215"/>
    <mergeCell ref="M111:O111"/>
    <mergeCell ref="M98:O98"/>
    <mergeCell ref="M202:O202"/>
    <mergeCell ref="M189:O189"/>
    <mergeCell ref="H5:I5"/>
    <mergeCell ref="M137:O137"/>
    <mergeCell ref="M150:O150"/>
    <mergeCell ref="M46:O46"/>
    <mergeCell ref="M163:O163"/>
    <mergeCell ref="M79:O82"/>
    <mergeCell ref="M124:O124"/>
    <mergeCell ref="M59:O59"/>
    <mergeCell ref="M176:O176"/>
    <mergeCell ref="M85:O85"/>
    <mergeCell ref="M72:O72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>
    <oddFooter>&amp;L&amp;"Tahoma,Negrita"&amp;16AHC - CNE&amp;CYSM&amp;R&amp;D &amp;T 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321" r:id="rId4">
          <objectPr defaultSize="0" r:id="rId5">
            <anchor moveWithCells="1">
              <from>
                <xdr:col>13</xdr:col>
                <xdr:colOff>66675</xdr:colOff>
                <xdr:row>8</xdr:row>
                <xdr:rowOff>0</xdr:rowOff>
              </from>
              <to>
                <xdr:col>13</xdr:col>
                <xdr:colOff>981075</xdr:colOff>
                <xdr:row>12</xdr:row>
                <xdr:rowOff>38100</xdr:rowOff>
              </to>
            </anchor>
          </objectPr>
        </oleObject>
      </mc:Choice>
      <mc:Fallback>
        <oleObject progId="Acrobat Document" dvAspect="DVASPECT_ICON" shapeId="13321" r:id="rId4"/>
      </mc:Fallback>
    </mc:AlternateContent>
    <mc:AlternateContent xmlns:mc="http://schemas.openxmlformats.org/markup-compatibility/2006">
      <mc:Choice Requires="x14">
        <oleObject progId="Acrobat Document" dvAspect="DVASPECT_ICON" shapeId="13322" r:id="rId6">
          <objectPr defaultSize="0" r:id="rId7">
            <anchor moveWithCells="1">
              <from>
                <xdr:col>13</xdr:col>
                <xdr:colOff>104775</xdr:colOff>
                <xdr:row>21</xdr:row>
                <xdr:rowOff>0</xdr:rowOff>
              </from>
              <to>
                <xdr:col>13</xdr:col>
                <xdr:colOff>1019175</xdr:colOff>
                <xdr:row>25</xdr:row>
                <xdr:rowOff>38100</xdr:rowOff>
              </to>
            </anchor>
          </objectPr>
        </oleObject>
      </mc:Choice>
      <mc:Fallback>
        <oleObject progId="Acrobat Document" dvAspect="DVASPECT_ICON" shapeId="13322" r:id="rId6"/>
      </mc:Fallback>
    </mc:AlternateContent>
    <mc:AlternateContent xmlns:mc="http://schemas.openxmlformats.org/markup-compatibility/2006">
      <mc:Choice Requires="x14">
        <oleObject progId="Acrobat Document" dvAspect="DVASPECT_ICON" shapeId="13327" r:id="rId8">
          <objectPr defaultSize="0" r:id="rId9">
            <anchor moveWithCells="1">
              <from>
                <xdr:col>13</xdr:col>
                <xdr:colOff>0</xdr:colOff>
                <xdr:row>33</xdr:row>
                <xdr:rowOff>0</xdr:rowOff>
              </from>
              <to>
                <xdr:col>13</xdr:col>
                <xdr:colOff>914400</xdr:colOff>
                <xdr:row>37</xdr:row>
                <xdr:rowOff>38100</xdr:rowOff>
              </to>
            </anchor>
          </objectPr>
        </oleObject>
      </mc:Choice>
      <mc:Fallback>
        <oleObject progId="Acrobat Document" dvAspect="DVASPECT_ICON" shapeId="13327" r:id="rId8"/>
      </mc:Fallback>
    </mc:AlternateContent>
    <mc:AlternateContent xmlns:mc="http://schemas.openxmlformats.org/markup-compatibility/2006">
      <mc:Choice Requires="x14">
        <oleObject progId="AcroExch.Document" dvAspect="DVASPECT_ICON" shapeId="13330" r:id="rId10">
          <objectPr defaultSize="0" r:id="rId11">
            <anchor moveWithCells="1">
              <from>
                <xdr:col>13</xdr:col>
                <xdr:colOff>0</xdr:colOff>
                <xdr:row>46</xdr:row>
                <xdr:rowOff>0</xdr:rowOff>
              </from>
              <to>
                <xdr:col>13</xdr:col>
                <xdr:colOff>914400</xdr:colOff>
                <xdr:row>50</xdr:row>
                <xdr:rowOff>38100</xdr:rowOff>
              </to>
            </anchor>
          </objectPr>
        </oleObject>
      </mc:Choice>
      <mc:Fallback>
        <oleObject progId="AcroExch.Document" dvAspect="DVASPECT_ICON" shapeId="13330" r:id="rId10"/>
      </mc:Fallback>
    </mc:AlternateContent>
    <mc:AlternateContent xmlns:mc="http://schemas.openxmlformats.org/markup-compatibility/2006">
      <mc:Choice Requires="x14">
        <oleObject progId="AcroExch.Document" dvAspect="DVASPECT_ICON" shapeId="13331" r:id="rId12">
          <objectPr defaultSize="0" r:id="rId13">
            <anchor moveWithCells="1">
              <from>
                <xdr:col>13</xdr:col>
                <xdr:colOff>0</xdr:colOff>
                <xdr:row>59</xdr:row>
                <xdr:rowOff>0</xdr:rowOff>
              </from>
              <to>
                <xdr:col>13</xdr:col>
                <xdr:colOff>1047750</xdr:colOff>
                <xdr:row>62</xdr:row>
                <xdr:rowOff>104775</xdr:rowOff>
              </to>
            </anchor>
          </objectPr>
        </oleObject>
      </mc:Choice>
      <mc:Fallback>
        <oleObject progId="AcroExch.Document" dvAspect="DVASPECT_ICON" shapeId="13331" r:id="rId12"/>
      </mc:Fallback>
    </mc:AlternateContent>
    <mc:AlternateContent xmlns:mc="http://schemas.openxmlformats.org/markup-compatibility/2006">
      <mc:Choice Requires="x14">
        <oleObject progId="AcroExch.Document" dvAspect="DVASPECT_ICON" shapeId="13333" r:id="rId14">
          <objectPr defaultSize="0" r:id="rId15">
            <anchor moveWithCells="1">
              <from>
                <xdr:col>13</xdr:col>
                <xdr:colOff>0</xdr:colOff>
                <xdr:row>72</xdr:row>
                <xdr:rowOff>0</xdr:rowOff>
              </from>
              <to>
                <xdr:col>13</xdr:col>
                <xdr:colOff>914400</xdr:colOff>
                <xdr:row>76</xdr:row>
                <xdr:rowOff>66675</xdr:rowOff>
              </to>
            </anchor>
          </objectPr>
        </oleObject>
      </mc:Choice>
      <mc:Fallback>
        <oleObject progId="AcroExch.Document" dvAspect="DVASPECT_ICON" shapeId="13333" r:id="rId14"/>
      </mc:Fallback>
    </mc:AlternateContent>
    <mc:AlternateContent xmlns:mc="http://schemas.openxmlformats.org/markup-compatibility/2006">
      <mc:Choice Requires="x14">
        <oleObject progId="Acrobat Document" dvAspect="DVASPECT_ICON" shapeId="13335" r:id="rId16">
          <objectPr defaultSize="0" r:id="rId17">
            <anchor moveWithCells="1">
              <from>
                <xdr:col>13</xdr:col>
                <xdr:colOff>0</xdr:colOff>
                <xdr:row>85</xdr:row>
                <xdr:rowOff>0</xdr:rowOff>
              </from>
              <to>
                <xdr:col>13</xdr:col>
                <xdr:colOff>914400</xdr:colOff>
                <xdr:row>89</xdr:row>
                <xdr:rowOff>66675</xdr:rowOff>
              </to>
            </anchor>
          </objectPr>
        </oleObject>
      </mc:Choice>
      <mc:Fallback>
        <oleObject progId="Acrobat Document" dvAspect="DVASPECT_ICON" shapeId="13335" r:id="rId16"/>
      </mc:Fallback>
    </mc:AlternateContent>
    <mc:AlternateContent xmlns:mc="http://schemas.openxmlformats.org/markup-compatibility/2006">
      <mc:Choice Requires="x14">
        <oleObject progId="AcroExch.Document" dvAspect="DVASPECT_ICON" shapeId="13337" r:id="rId18">
          <objectPr defaultSize="0" r:id="rId19">
            <anchor moveWithCells="1">
              <from>
                <xdr:col>13</xdr:col>
                <xdr:colOff>0</xdr:colOff>
                <xdr:row>98</xdr:row>
                <xdr:rowOff>0</xdr:rowOff>
              </from>
              <to>
                <xdr:col>13</xdr:col>
                <xdr:colOff>914400</xdr:colOff>
                <xdr:row>102</xdr:row>
                <xdr:rowOff>66675</xdr:rowOff>
              </to>
            </anchor>
          </objectPr>
        </oleObject>
      </mc:Choice>
      <mc:Fallback>
        <oleObject progId="AcroExch.Document" dvAspect="DVASPECT_ICON" shapeId="13337" r:id="rId18"/>
      </mc:Fallback>
    </mc:AlternateContent>
    <mc:AlternateContent xmlns:mc="http://schemas.openxmlformats.org/markup-compatibility/2006">
      <mc:Choice Requires="x14">
        <oleObject progId="Acrobat Document" dvAspect="DVASPECT_ICON" shapeId="13339" r:id="rId20">
          <objectPr defaultSize="0" r:id="rId21">
            <anchor moveWithCells="1">
              <from>
                <xdr:col>13</xdr:col>
                <xdr:colOff>0</xdr:colOff>
                <xdr:row>111</xdr:row>
                <xdr:rowOff>0</xdr:rowOff>
              </from>
              <to>
                <xdr:col>13</xdr:col>
                <xdr:colOff>914400</xdr:colOff>
                <xdr:row>115</xdr:row>
                <xdr:rowOff>66675</xdr:rowOff>
              </to>
            </anchor>
          </objectPr>
        </oleObject>
      </mc:Choice>
      <mc:Fallback>
        <oleObject progId="Acrobat Document" dvAspect="DVASPECT_ICON" shapeId="13339" r:id="rId20"/>
      </mc:Fallback>
    </mc:AlternateContent>
    <mc:AlternateContent xmlns:mc="http://schemas.openxmlformats.org/markup-compatibility/2006">
      <mc:Choice Requires="x14">
        <oleObject progId="Acrobat Document" dvAspect="DVASPECT_ICON" shapeId="13343" r:id="rId22">
          <objectPr defaultSize="0" r:id="rId23">
            <anchor moveWithCells="1">
              <from>
                <xdr:col>13</xdr:col>
                <xdr:colOff>0</xdr:colOff>
                <xdr:row>124</xdr:row>
                <xdr:rowOff>0</xdr:rowOff>
              </from>
              <to>
                <xdr:col>13</xdr:col>
                <xdr:colOff>914400</xdr:colOff>
                <xdr:row>128</xdr:row>
                <xdr:rowOff>38100</xdr:rowOff>
              </to>
            </anchor>
          </objectPr>
        </oleObject>
      </mc:Choice>
      <mc:Fallback>
        <oleObject progId="Acrobat Document" dvAspect="DVASPECT_ICON" shapeId="13343" r:id="rId22"/>
      </mc:Fallback>
    </mc:AlternateContent>
    <mc:AlternateContent xmlns:mc="http://schemas.openxmlformats.org/markup-compatibility/2006">
      <mc:Choice Requires="x14">
        <oleObject progId="Acrobat Document" dvAspect="DVASPECT_ICON" shapeId="13348" r:id="rId24">
          <objectPr defaultSize="0" r:id="rId25">
            <anchor moveWithCells="1">
              <from>
                <xdr:col>13</xdr:col>
                <xdr:colOff>0</xdr:colOff>
                <xdr:row>150</xdr:row>
                <xdr:rowOff>0</xdr:rowOff>
              </from>
              <to>
                <xdr:col>13</xdr:col>
                <xdr:colOff>914400</xdr:colOff>
                <xdr:row>154</xdr:row>
                <xdr:rowOff>38100</xdr:rowOff>
              </to>
            </anchor>
          </objectPr>
        </oleObject>
      </mc:Choice>
      <mc:Fallback>
        <oleObject progId="Acrobat Document" dvAspect="DVASPECT_ICON" shapeId="13348" r:id="rId24"/>
      </mc:Fallback>
    </mc:AlternateContent>
    <mc:AlternateContent xmlns:mc="http://schemas.openxmlformats.org/markup-compatibility/2006">
      <mc:Choice Requires="x14">
        <oleObject progId="Acrobat Document" dvAspect="DVASPECT_ICON" shapeId="13350" r:id="rId26">
          <objectPr defaultSize="0" r:id="rId27">
            <anchor moveWithCells="1">
              <from>
                <xdr:col>13</xdr:col>
                <xdr:colOff>0</xdr:colOff>
                <xdr:row>163</xdr:row>
                <xdr:rowOff>0</xdr:rowOff>
              </from>
              <to>
                <xdr:col>13</xdr:col>
                <xdr:colOff>914400</xdr:colOff>
                <xdr:row>167</xdr:row>
                <xdr:rowOff>38100</xdr:rowOff>
              </to>
            </anchor>
          </objectPr>
        </oleObject>
      </mc:Choice>
      <mc:Fallback>
        <oleObject progId="Acrobat Document" dvAspect="DVASPECT_ICON" shapeId="13350" r:id="rId26"/>
      </mc:Fallback>
    </mc:AlternateContent>
    <mc:AlternateContent xmlns:mc="http://schemas.openxmlformats.org/markup-compatibility/2006">
      <mc:Choice Requires="x14">
        <oleObject progId="Acrobat Document" dvAspect="DVASPECT_ICON" shapeId="13355" r:id="rId28">
          <objectPr defaultSize="0" r:id="rId29">
            <anchor moveWithCells="1">
              <from>
                <xdr:col>13</xdr:col>
                <xdr:colOff>66675</xdr:colOff>
                <xdr:row>176</xdr:row>
                <xdr:rowOff>123825</xdr:rowOff>
              </from>
              <to>
                <xdr:col>13</xdr:col>
                <xdr:colOff>981075</xdr:colOff>
                <xdr:row>181</xdr:row>
                <xdr:rowOff>0</xdr:rowOff>
              </to>
            </anchor>
          </objectPr>
        </oleObject>
      </mc:Choice>
      <mc:Fallback>
        <oleObject progId="Acrobat Document" dvAspect="DVASPECT_ICON" shapeId="13355" r:id="rId28"/>
      </mc:Fallback>
    </mc:AlternateContent>
    <mc:AlternateContent xmlns:mc="http://schemas.openxmlformats.org/markup-compatibility/2006">
      <mc:Choice Requires="x14">
        <oleObject progId="Acrobat Document" dvAspect="DVASPECT_ICON" shapeId="13358" r:id="rId30">
          <objectPr defaultSize="0" r:id="rId31">
            <anchor moveWithCells="1">
              <from>
                <xdr:col>13</xdr:col>
                <xdr:colOff>0</xdr:colOff>
                <xdr:row>137</xdr:row>
                <xdr:rowOff>0</xdr:rowOff>
              </from>
              <to>
                <xdr:col>13</xdr:col>
                <xdr:colOff>914400</xdr:colOff>
                <xdr:row>141</xdr:row>
                <xdr:rowOff>38100</xdr:rowOff>
              </to>
            </anchor>
          </objectPr>
        </oleObject>
      </mc:Choice>
      <mc:Fallback>
        <oleObject progId="Acrobat Document" dvAspect="DVASPECT_ICON" shapeId="13358" r:id="rId30"/>
      </mc:Fallback>
    </mc:AlternateContent>
    <mc:AlternateContent xmlns:mc="http://schemas.openxmlformats.org/markup-compatibility/2006">
      <mc:Choice Requires="x14">
        <oleObject progId="Acrobat Document" dvAspect="DVASPECT_ICON" shapeId="13359" r:id="rId32">
          <objectPr defaultSize="0" r:id="rId33">
            <anchor moveWithCells="1">
              <from>
                <xdr:col>13</xdr:col>
                <xdr:colOff>0</xdr:colOff>
                <xdr:row>190</xdr:row>
                <xdr:rowOff>0</xdr:rowOff>
              </from>
              <to>
                <xdr:col>13</xdr:col>
                <xdr:colOff>914400</xdr:colOff>
                <xdr:row>194</xdr:row>
                <xdr:rowOff>38100</xdr:rowOff>
              </to>
            </anchor>
          </objectPr>
        </oleObject>
      </mc:Choice>
      <mc:Fallback>
        <oleObject progId="Acrobat Document" dvAspect="DVASPECT_ICON" shapeId="13359" r:id="rId32"/>
      </mc:Fallback>
    </mc:AlternateContent>
    <mc:AlternateContent xmlns:mc="http://schemas.openxmlformats.org/markup-compatibility/2006">
      <mc:Choice Requires="x14">
        <oleObject progId="Acrobat Document" dvAspect="DVASPECT_ICON" shapeId="13362" r:id="rId34">
          <objectPr defaultSize="0" r:id="rId35">
            <anchor moveWithCells="1">
              <from>
                <xdr:col>13</xdr:col>
                <xdr:colOff>9525</xdr:colOff>
                <xdr:row>202</xdr:row>
                <xdr:rowOff>133350</xdr:rowOff>
              </from>
              <to>
                <xdr:col>13</xdr:col>
                <xdr:colOff>923925</xdr:colOff>
                <xdr:row>207</xdr:row>
                <xdr:rowOff>19050</xdr:rowOff>
              </to>
            </anchor>
          </objectPr>
        </oleObject>
      </mc:Choice>
      <mc:Fallback>
        <oleObject progId="Acrobat Document" dvAspect="DVASPECT_ICON" shapeId="13362" r:id="rId34"/>
      </mc:Fallback>
    </mc:AlternateContent>
    <mc:AlternateContent xmlns:mc="http://schemas.openxmlformats.org/markup-compatibility/2006">
      <mc:Choice Requires="x14">
        <oleObject progId="Acrobat Document" dvAspect="DVASPECT_ICON" shapeId="13364" r:id="rId36">
          <objectPr defaultSize="0" r:id="rId37">
            <anchor moveWithCells="1">
              <from>
                <xdr:col>13</xdr:col>
                <xdr:colOff>9525</xdr:colOff>
                <xdr:row>215</xdr:row>
                <xdr:rowOff>114300</xdr:rowOff>
              </from>
              <to>
                <xdr:col>13</xdr:col>
                <xdr:colOff>923925</xdr:colOff>
                <xdr:row>219</xdr:row>
                <xdr:rowOff>152400</xdr:rowOff>
              </to>
            </anchor>
          </objectPr>
        </oleObject>
      </mc:Choice>
      <mc:Fallback>
        <oleObject progId="Acrobat Document" dvAspect="DVASPECT_ICON" shapeId="13364" r:id="rId36"/>
      </mc:Fallback>
    </mc:AlternateContent>
    <mc:AlternateContent xmlns:mc="http://schemas.openxmlformats.org/markup-compatibility/2006">
      <mc:Choice Requires="x14">
        <oleObject progId="Acrobat Document" dvAspect="DVASPECT_ICON" shapeId="13366" r:id="rId38">
          <objectPr defaultSize="0" r:id="rId39">
            <anchor moveWithCells="1">
              <from>
                <xdr:col>13</xdr:col>
                <xdr:colOff>114300</xdr:colOff>
                <xdr:row>228</xdr:row>
                <xdr:rowOff>85725</xdr:rowOff>
              </from>
              <to>
                <xdr:col>13</xdr:col>
                <xdr:colOff>1028700</xdr:colOff>
                <xdr:row>232</xdr:row>
                <xdr:rowOff>123825</xdr:rowOff>
              </to>
            </anchor>
          </objectPr>
        </oleObject>
      </mc:Choice>
      <mc:Fallback>
        <oleObject progId="Acrobat Document" dvAspect="DVASPECT_ICON" shapeId="13366" r:id="rId38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L373"/>
  <sheetViews>
    <sheetView zoomScale="85" workbookViewId="0">
      <pane ySplit="5" topLeftCell="A340" activePane="bottomLeft" state="frozen"/>
      <selection activeCell="F136" sqref="F136:I136"/>
      <selection pane="bottomLeft" activeCell="I356" sqref="I356"/>
    </sheetView>
  </sheetViews>
  <sheetFormatPr baseColWidth="10" defaultColWidth="11.42578125" defaultRowHeight="12.75" x14ac:dyDescent="0.2"/>
  <cols>
    <col min="1" max="1" width="11.42578125" style="11"/>
    <col min="2" max="2" width="14" style="11" customWidth="1"/>
    <col min="3" max="3" width="14.42578125" style="11" customWidth="1"/>
    <col min="4" max="4" width="15" style="11" customWidth="1"/>
    <col min="5" max="5" width="18.5703125" style="11" customWidth="1"/>
    <col min="6" max="6" width="22.7109375" style="11" bestFit="1" customWidth="1"/>
    <col min="7" max="7" width="13" style="11" customWidth="1"/>
    <col min="8" max="8" width="13.5703125" style="11" customWidth="1"/>
    <col min="9" max="9" width="13.140625" style="11" customWidth="1"/>
    <col min="10" max="16384" width="11.42578125" style="11"/>
  </cols>
  <sheetData>
    <row r="1" spans="2:9" ht="15.75" x14ac:dyDescent="0.25">
      <c r="B1" s="206" t="s">
        <v>112</v>
      </c>
      <c r="C1" s="206"/>
      <c r="D1" s="206"/>
      <c r="E1" s="206"/>
      <c r="F1" s="206"/>
    </row>
    <row r="2" spans="2:9" x14ac:dyDescent="0.2">
      <c r="B2" s="10" t="s">
        <v>81</v>
      </c>
    </row>
    <row r="3" spans="2:9" ht="13.5" thickBot="1" x14ac:dyDescent="0.25">
      <c r="B3" s="55" t="s">
        <v>2</v>
      </c>
    </row>
    <row r="4" spans="2:9" x14ac:dyDescent="0.2">
      <c r="B4" s="1"/>
      <c r="C4" s="208"/>
      <c r="D4" s="208"/>
      <c r="E4" s="4" t="s">
        <v>8</v>
      </c>
      <c r="F4" s="6" t="s">
        <v>9</v>
      </c>
    </row>
    <row r="5" spans="2:9" ht="13.5" thickBot="1" x14ac:dyDescent="0.25">
      <c r="B5" s="2"/>
      <c r="C5" s="3" t="s">
        <v>113</v>
      </c>
      <c r="D5" s="3" t="s">
        <v>114</v>
      </c>
      <c r="E5" s="5" t="s">
        <v>90</v>
      </c>
      <c r="F5" s="7" t="s">
        <v>115</v>
      </c>
    </row>
    <row r="6" spans="2:9" x14ac:dyDescent="0.2">
      <c r="B6" s="19">
        <v>36161</v>
      </c>
      <c r="C6" s="61">
        <v>6273199.0299999993</v>
      </c>
      <c r="D6" s="61">
        <v>997328.93958664534</v>
      </c>
      <c r="E6" s="75">
        <v>59914680.260000013</v>
      </c>
      <c r="F6" s="76">
        <v>9.5508973927772889</v>
      </c>
      <c r="G6" s="203" t="s">
        <v>20</v>
      </c>
      <c r="H6" s="200"/>
      <c r="I6" s="201"/>
    </row>
    <row r="7" spans="2:9" x14ac:dyDescent="0.2">
      <c r="B7" s="19">
        <v>36193</v>
      </c>
      <c r="C7" s="61">
        <v>6366842.1000000006</v>
      </c>
      <c r="D7" s="61">
        <v>1012216.5500794913</v>
      </c>
      <c r="E7" s="75">
        <v>62869525.049999997</v>
      </c>
      <c r="F7" s="76">
        <v>9.8745224182644638</v>
      </c>
      <c r="G7" s="38"/>
      <c r="H7" s="44"/>
      <c r="I7" s="40"/>
    </row>
    <row r="8" spans="2:9" x14ac:dyDescent="0.2">
      <c r="B8" s="19">
        <v>36225</v>
      </c>
      <c r="C8" s="61">
        <v>3650327.72</v>
      </c>
      <c r="D8" s="61">
        <v>580338.2702702703</v>
      </c>
      <c r="E8" s="75">
        <v>41632826.790000014</v>
      </c>
      <c r="F8" s="76">
        <v>11.40522988166115</v>
      </c>
      <c r="G8" s="38"/>
      <c r="H8" s="44"/>
      <c r="I8" s="40"/>
    </row>
    <row r="9" spans="2:9" x14ac:dyDescent="0.2">
      <c r="B9" s="19">
        <v>36257</v>
      </c>
      <c r="C9" s="61">
        <v>5206019.07</v>
      </c>
      <c r="D9" s="61">
        <v>827665.98887122411</v>
      </c>
      <c r="E9" s="75">
        <v>64744406.270000018</v>
      </c>
      <c r="F9" s="76">
        <v>12.436451999012753</v>
      </c>
      <c r="G9" s="38"/>
      <c r="H9" s="44"/>
      <c r="I9" s="40"/>
    </row>
    <row r="10" spans="2:9" x14ac:dyDescent="0.2">
      <c r="B10" s="19">
        <v>36289</v>
      </c>
      <c r="C10" s="61">
        <v>7659077.6799999997</v>
      </c>
      <c r="D10" s="61">
        <v>1217659.4085850555</v>
      </c>
      <c r="E10" s="75">
        <v>117832225.58</v>
      </c>
      <c r="F10" s="76">
        <v>15.384649497379169</v>
      </c>
      <c r="G10" s="38"/>
      <c r="H10" s="44"/>
      <c r="I10" s="40"/>
    </row>
    <row r="11" spans="2:9" x14ac:dyDescent="0.2">
      <c r="B11" s="19">
        <v>36321</v>
      </c>
      <c r="C11" s="61">
        <v>6203847.29</v>
      </c>
      <c r="D11" s="61">
        <v>986303.22575516696</v>
      </c>
      <c r="E11" s="75">
        <v>94475559.480000004</v>
      </c>
      <c r="F11" s="76">
        <v>15.228543686477494</v>
      </c>
      <c r="G11" s="38"/>
      <c r="H11" s="44"/>
      <c r="I11" s="40"/>
    </row>
    <row r="12" spans="2:9" ht="13.5" thickBot="1" x14ac:dyDescent="0.25">
      <c r="B12" s="19">
        <v>36353</v>
      </c>
      <c r="C12" s="61">
        <v>4725391.0999999996</v>
      </c>
      <c r="D12" s="61">
        <v>751254.54689984093</v>
      </c>
      <c r="E12" s="75">
        <v>75962758.75</v>
      </c>
      <c r="F12" s="76">
        <v>16.075443734170491</v>
      </c>
      <c r="G12" s="41"/>
      <c r="H12" s="48"/>
      <c r="I12" s="43"/>
    </row>
    <row r="13" spans="2:9" x14ac:dyDescent="0.2">
      <c r="B13" s="19">
        <v>36385</v>
      </c>
      <c r="C13" s="61">
        <v>6920235.830000001</v>
      </c>
      <c r="D13" s="61">
        <v>1100196.4753577108</v>
      </c>
      <c r="E13" s="75">
        <v>125696388.41999999</v>
      </c>
      <c r="F13" s="76">
        <v>18.163598973765026</v>
      </c>
    </row>
    <row r="14" spans="2:9" x14ac:dyDescent="0.2">
      <c r="B14" s="19">
        <v>36417</v>
      </c>
      <c r="C14" s="61">
        <v>5816095</v>
      </c>
      <c r="D14" s="61">
        <v>924657.39268680441</v>
      </c>
      <c r="E14" s="75">
        <v>118732329.62000002</v>
      </c>
      <c r="F14" s="76">
        <v>20.414441239353899</v>
      </c>
    </row>
    <row r="15" spans="2:9" x14ac:dyDescent="0.2">
      <c r="B15" s="19">
        <v>36449</v>
      </c>
      <c r="C15" s="61">
        <v>6324905.5199999996</v>
      </c>
      <c r="D15" s="61">
        <v>1005549.3672496025</v>
      </c>
      <c r="E15" s="75">
        <v>134059748.53</v>
      </c>
      <c r="F15" s="76">
        <v>21.195533768226156</v>
      </c>
    </row>
    <row r="16" spans="2:9" x14ac:dyDescent="0.2">
      <c r="B16" s="19">
        <v>36481</v>
      </c>
      <c r="C16" s="61">
        <v>2743365.82</v>
      </c>
      <c r="D16" s="61">
        <v>436147.18918918923</v>
      </c>
      <c r="E16" s="75">
        <v>62700360.590000004</v>
      </c>
      <c r="F16" s="76">
        <v>22.855267836646011</v>
      </c>
    </row>
    <row r="17" spans="2:9" ht="13.5" thickBot="1" x14ac:dyDescent="0.25">
      <c r="B17" s="19">
        <v>36513</v>
      </c>
      <c r="C17" s="61">
        <v>5986172.6099999994</v>
      </c>
      <c r="D17" s="61">
        <v>951696.75834658183</v>
      </c>
      <c r="E17" s="75">
        <v>141287859.13</v>
      </c>
      <c r="F17" s="76">
        <v>23.602369716833142</v>
      </c>
    </row>
    <row r="18" spans="2:9" ht="13.5" thickBot="1" x14ac:dyDescent="0.25">
      <c r="B18" s="18" t="s">
        <v>21</v>
      </c>
      <c r="C18" s="64">
        <v>67875478.770000011</v>
      </c>
      <c r="D18" s="64">
        <v>10791014.112877585</v>
      </c>
      <c r="E18" s="77">
        <v>1099908668.47</v>
      </c>
      <c r="F18" s="78">
        <v>16.204801622057122</v>
      </c>
    </row>
    <row r="19" spans="2:9" x14ac:dyDescent="0.2">
      <c r="B19" s="19">
        <v>36526</v>
      </c>
      <c r="C19" s="61">
        <v>5884523.8935546875</v>
      </c>
      <c r="D19" s="61">
        <v>935536.39007228741</v>
      </c>
      <c r="E19" s="75">
        <v>144202944.46875</v>
      </c>
      <c r="F19" s="76">
        <v>24.505456529235158</v>
      </c>
      <c r="G19" s="203" t="s">
        <v>96</v>
      </c>
      <c r="H19" s="200"/>
      <c r="I19" s="201"/>
    </row>
    <row r="20" spans="2:9" x14ac:dyDescent="0.2">
      <c r="B20" s="19">
        <v>36557</v>
      </c>
      <c r="C20" s="61">
        <v>4374510.353515625</v>
      </c>
      <c r="D20" s="61">
        <v>695470.64443809621</v>
      </c>
      <c r="E20" s="75">
        <v>111529280.609375</v>
      </c>
      <c r="F20" s="76">
        <v>25.49526040548589</v>
      </c>
      <c r="G20" s="38"/>
      <c r="H20" s="44"/>
      <c r="I20" s="40"/>
    </row>
    <row r="21" spans="2:9" x14ac:dyDescent="0.2">
      <c r="B21" s="19">
        <v>36586</v>
      </c>
      <c r="C21" s="61">
        <v>6286000.0005585942</v>
      </c>
      <c r="D21" s="61">
        <v>999364.0700411119</v>
      </c>
      <c r="E21" s="75">
        <v>174296862.11560059</v>
      </c>
      <c r="F21" s="76">
        <v>27.727785889295578</v>
      </c>
      <c r="G21" s="38"/>
      <c r="H21" s="44"/>
      <c r="I21" s="40"/>
    </row>
    <row r="22" spans="2:9" x14ac:dyDescent="0.2">
      <c r="B22" s="19">
        <v>36617</v>
      </c>
      <c r="C22" s="61">
        <v>5746375.30078125</v>
      </c>
      <c r="D22" s="61">
        <v>913573.1797744435</v>
      </c>
      <c r="E22" s="75">
        <v>152979027.5</v>
      </c>
      <c r="F22" s="76">
        <v>26.621830196019687</v>
      </c>
      <c r="G22" s="38"/>
      <c r="H22" s="44"/>
      <c r="I22" s="40"/>
    </row>
    <row r="23" spans="2:9" x14ac:dyDescent="0.2">
      <c r="B23" s="19">
        <v>36647</v>
      </c>
      <c r="C23" s="61">
        <v>8318378.3725585938</v>
      </c>
      <c r="D23" s="61">
        <v>1322476.6888010483</v>
      </c>
      <c r="E23" s="75">
        <v>219017878.71875</v>
      </c>
      <c r="F23" s="76">
        <v>26.32939605647967</v>
      </c>
      <c r="G23" s="38"/>
      <c r="H23" s="44"/>
      <c r="I23" s="40"/>
    </row>
    <row r="24" spans="2:9" x14ac:dyDescent="0.2">
      <c r="B24" s="19">
        <v>36678</v>
      </c>
      <c r="C24" s="61">
        <v>4005540.966796875</v>
      </c>
      <c r="D24" s="61">
        <v>636810.96451460652</v>
      </c>
      <c r="E24" s="75">
        <v>114280533.21875</v>
      </c>
      <c r="F24" s="76">
        <v>28.530611511916984</v>
      </c>
      <c r="G24" s="38"/>
      <c r="H24" s="44"/>
      <c r="I24" s="40"/>
    </row>
    <row r="25" spans="2:9" ht="13.5" thickBot="1" x14ac:dyDescent="0.25">
      <c r="B25" s="19">
        <v>36708</v>
      </c>
      <c r="C25" s="61">
        <v>6782158.5571289063</v>
      </c>
      <c r="D25" s="61">
        <v>1078244.6036770917</v>
      </c>
      <c r="E25" s="75">
        <v>198416762.875</v>
      </c>
      <c r="F25" s="76">
        <v>29.255695101147243</v>
      </c>
      <c r="G25" s="41"/>
      <c r="H25" s="48"/>
      <c r="I25" s="43"/>
    </row>
    <row r="26" spans="2:9" x14ac:dyDescent="0.2">
      <c r="B26" s="19">
        <v>36739</v>
      </c>
      <c r="C26" s="61">
        <v>7033446.4321289063</v>
      </c>
      <c r="D26" s="61">
        <v>1118194.9812605574</v>
      </c>
      <c r="E26" s="75">
        <v>204894231.75</v>
      </c>
      <c r="F26" s="76">
        <v>29.131412846771614</v>
      </c>
    </row>
    <row r="27" spans="2:9" x14ac:dyDescent="0.2">
      <c r="B27" s="19">
        <v>36770</v>
      </c>
      <c r="C27" s="61">
        <v>4551282.0834960938</v>
      </c>
      <c r="D27" s="61">
        <v>723574.25810748711</v>
      </c>
      <c r="E27" s="75">
        <v>146979263.734375</v>
      </c>
      <c r="F27" s="76">
        <v>32.294035183482194</v>
      </c>
    </row>
    <row r="28" spans="2:9" x14ac:dyDescent="0.2">
      <c r="B28" s="19">
        <v>36800</v>
      </c>
      <c r="C28" s="61">
        <v>7117018.8076171875</v>
      </c>
      <c r="D28" s="61">
        <v>1131481.527443114</v>
      </c>
      <c r="E28" s="75">
        <v>226086834.36250305</v>
      </c>
      <c r="F28" s="76">
        <v>31.76706995919799</v>
      </c>
    </row>
    <row r="29" spans="2:9" x14ac:dyDescent="0.2">
      <c r="B29" s="19">
        <v>36831</v>
      </c>
      <c r="C29" s="61">
        <v>6035271.4985351563</v>
      </c>
      <c r="D29" s="61">
        <v>959502.62297856214</v>
      </c>
      <c r="E29" s="75">
        <v>191946529.09375</v>
      </c>
      <c r="F29" s="76">
        <v>31.804124990953277</v>
      </c>
    </row>
    <row r="30" spans="2:9" ht="13.5" thickBot="1" x14ac:dyDescent="0.25">
      <c r="B30" s="19">
        <v>36861</v>
      </c>
      <c r="C30" s="79">
        <v>3419011.6611328125</v>
      </c>
      <c r="D30" s="79">
        <v>543563.06218327698</v>
      </c>
      <c r="E30" s="80">
        <v>106621029.34375</v>
      </c>
      <c r="F30" s="81">
        <v>31.184751592342778</v>
      </c>
    </row>
    <row r="31" spans="2:9" ht="13.5" thickBot="1" x14ac:dyDescent="0.25">
      <c r="B31" s="18" t="s">
        <v>23</v>
      </c>
      <c r="C31" s="64">
        <v>69553517.927804679</v>
      </c>
      <c r="D31" s="64">
        <v>11057792.993291683</v>
      </c>
      <c r="E31" s="77">
        <v>1991251177.7906036</v>
      </c>
      <c r="F31" s="78">
        <v>28.629050508379564</v>
      </c>
    </row>
    <row r="32" spans="2:9" x14ac:dyDescent="0.2">
      <c r="B32" s="19">
        <v>36892</v>
      </c>
      <c r="C32" s="61">
        <v>7075712.2722167969</v>
      </c>
      <c r="D32" s="61">
        <v>1124914.5106862951</v>
      </c>
      <c r="E32" s="75">
        <v>197340935.8984375</v>
      </c>
      <c r="F32" s="76">
        <v>27.889903985116575</v>
      </c>
      <c r="G32" s="203" t="s">
        <v>22</v>
      </c>
      <c r="H32" s="200"/>
      <c r="I32" s="201"/>
    </row>
    <row r="33" spans="2:9" x14ac:dyDescent="0.2">
      <c r="B33" s="19">
        <v>36923</v>
      </c>
      <c r="C33" s="61">
        <v>5606303.2785644531</v>
      </c>
      <c r="D33" s="61">
        <v>891304.17783218645</v>
      </c>
      <c r="E33" s="75">
        <v>152902555.68359375</v>
      </c>
      <c r="F33" s="76">
        <v>27.273329337749615</v>
      </c>
      <c r="G33" s="38"/>
      <c r="H33" s="44"/>
      <c r="I33" s="40"/>
    </row>
    <row r="34" spans="2:9" x14ac:dyDescent="0.2">
      <c r="B34" s="19">
        <v>36951</v>
      </c>
      <c r="C34" s="61">
        <v>5546067.6010976564</v>
      </c>
      <c r="D34" s="61">
        <v>881727.75852109003</v>
      </c>
      <c r="E34" s="75">
        <v>140088033.9929657</v>
      </c>
      <c r="F34" s="76">
        <v>25.258984215273543</v>
      </c>
      <c r="G34" s="38"/>
      <c r="H34" s="44"/>
      <c r="I34" s="40"/>
    </row>
    <row r="35" spans="2:9" x14ac:dyDescent="0.2">
      <c r="B35" s="19">
        <v>36982</v>
      </c>
      <c r="C35" s="61">
        <v>6825959.0952148438</v>
      </c>
      <c r="D35" s="61">
        <v>1085208.1232456032</v>
      </c>
      <c r="E35" s="75">
        <v>168433343.1875</v>
      </c>
      <c r="F35" s="76">
        <v>24.675410566930541</v>
      </c>
      <c r="G35" s="38"/>
      <c r="H35" s="44"/>
      <c r="I35" s="40"/>
    </row>
    <row r="36" spans="2:9" x14ac:dyDescent="0.2">
      <c r="B36" s="19">
        <v>37012</v>
      </c>
      <c r="C36" s="61">
        <v>6429440.7960205078</v>
      </c>
      <c r="D36" s="61">
        <v>1022168.648015979</v>
      </c>
      <c r="E36" s="75">
        <v>163523432.03125</v>
      </c>
      <c r="F36" s="76">
        <v>25.433538812965285</v>
      </c>
      <c r="G36" s="38"/>
      <c r="H36" s="44"/>
      <c r="I36" s="40"/>
    </row>
    <row r="37" spans="2:9" ht="13.5" thickBot="1" x14ac:dyDescent="0.25">
      <c r="B37" s="19">
        <v>37043</v>
      </c>
      <c r="C37" s="61">
        <v>5848314.6342773438</v>
      </c>
      <c r="D37" s="61">
        <v>929779.7510774791</v>
      </c>
      <c r="E37" s="75">
        <v>147058054.421875</v>
      </c>
      <c r="F37" s="76">
        <v>25.145373260179674</v>
      </c>
      <c r="G37" s="41"/>
      <c r="H37" s="48"/>
      <c r="I37" s="43"/>
    </row>
    <row r="38" spans="2:9" x14ac:dyDescent="0.2">
      <c r="B38" s="19">
        <v>37073</v>
      </c>
      <c r="C38" s="61">
        <v>6430036.0519542973</v>
      </c>
      <c r="D38" s="61">
        <v>1022263.2832995703</v>
      </c>
      <c r="E38" s="75">
        <v>158409214.85664368</v>
      </c>
      <c r="F38" s="76">
        <v>24.635820635639821</v>
      </c>
    </row>
    <row r="39" spans="2:9" x14ac:dyDescent="0.2">
      <c r="B39" s="19">
        <v>37104</v>
      </c>
      <c r="C39" s="61">
        <v>5599239.8168515563</v>
      </c>
      <c r="D39" s="61">
        <v>890181.21094619331</v>
      </c>
      <c r="E39" s="75">
        <v>139294454.09843749</v>
      </c>
      <c r="F39" s="76">
        <v>24.87738669081735</v>
      </c>
    </row>
    <row r="40" spans="2:9" x14ac:dyDescent="0.2">
      <c r="B40" s="19">
        <v>37135</v>
      </c>
      <c r="C40" s="61">
        <v>6336497.3579101563</v>
      </c>
      <c r="D40" s="61">
        <v>1007392.2667583714</v>
      </c>
      <c r="E40" s="75">
        <v>159632217.46875</v>
      </c>
      <c r="F40" s="76">
        <v>25.19250122774428</v>
      </c>
    </row>
    <row r="41" spans="2:9" x14ac:dyDescent="0.2">
      <c r="B41" s="19">
        <v>37165</v>
      </c>
      <c r="C41" s="61">
        <v>5421172.5437011719</v>
      </c>
      <c r="D41" s="61">
        <v>861871.62856934371</v>
      </c>
      <c r="E41" s="75">
        <v>113851582.35546875</v>
      </c>
      <c r="F41" s="76">
        <v>21.001283659150864</v>
      </c>
    </row>
    <row r="42" spans="2:9" x14ac:dyDescent="0.2">
      <c r="B42" s="19">
        <v>37196</v>
      </c>
      <c r="C42" s="61">
        <v>4556644.7521531247</v>
      </c>
      <c r="D42" s="61">
        <v>724426.82864119625</v>
      </c>
      <c r="E42" s="75">
        <v>88480550.730010986</v>
      </c>
      <c r="F42" s="76">
        <v>19.41791724891474</v>
      </c>
    </row>
    <row r="43" spans="2:9" ht="13.5" thickBot="1" x14ac:dyDescent="0.25">
      <c r="B43" s="19">
        <v>37226</v>
      </c>
      <c r="C43" s="79">
        <v>4689049.2666015625</v>
      </c>
      <c r="D43" s="79">
        <v>745476.83093824517</v>
      </c>
      <c r="E43" s="80">
        <v>78780978.5078125</v>
      </c>
      <c r="F43" s="81">
        <v>16.801055827871444</v>
      </c>
    </row>
    <row r="44" spans="2:9" ht="13.5" thickBot="1" x14ac:dyDescent="0.25">
      <c r="B44" s="18" t="s">
        <v>24</v>
      </c>
      <c r="C44" s="64">
        <f>SUM(C32:C43)</f>
        <v>70364437.466563478</v>
      </c>
      <c r="D44" s="64">
        <f>SUM(D32:D43)</f>
        <v>11186715.018531553</v>
      </c>
      <c r="E44" s="77">
        <f>SUM(E32:E43)</f>
        <v>1707795353.2327454</v>
      </c>
      <c r="F44" s="78">
        <f>+E44/C44</f>
        <v>24.270717065623863</v>
      </c>
    </row>
    <row r="45" spans="2:9" x14ac:dyDescent="0.2">
      <c r="B45" s="19">
        <v>37257</v>
      </c>
      <c r="C45" s="61">
        <v>8558523.9626337718</v>
      </c>
      <c r="D45" s="61">
        <v>1360655.6379385965</v>
      </c>
      <c r="E45" s="75">
        <v>139340693.265625</v>
      </c>
      <c r="F45" s="76">
        <v>16.280925761729684</v>
      </c>
      <c r="G45" s="203" t="s">
        <v>25</v>
      </c>
      <c r="H45" s="200"/>
      <c r="I45" s="201"/>
    </row>
    <row r="46" spans="2:9" x14ac:dyDescent="0.2">
      <c r="B46" s="19">
        <v>37289</v>
      </c>
      <c r="C46" s="61">
        <v>2847727.9996956321</v>
      </c>
      <c r="D46" s="61">
        <v>452738.95066703216</v>
      </c>
      <c r="E46" s="75">
        <v>48878373.259765625</v>
      </c>
      <c r="F46" s="76">
        <v>17.163989420685471</v>
      </c>
      <c r="G46" s="38"/>
      <c r="H46" s="44"/>
      <c r="I46" s="40"/>
    </row>
    <row r="47" spans="2:9" x14ac:dyDescent="0.2">
      <c r="B47" s="19">
        <v>37317</v>
      </c>
      <c r="C47" s="61">
        <v>5640221.9376959065</v>
      </c>
      <c r="D47" s="61">
        <v>896696.65146198834</v>
      </c>
      <c r="E47" s="75">
        <v>127112810.125</v>
      </c>
      <c r="F47" s="76">
        <v>22.536845452029677</v>
      </c>
      <c r="G47" s="38"/>
      <c r="H47" s="44"/>
      <c r="I47" s="40"/>
    </row>
    <row r="48" spans="2:9" x14ac:dyDescent="0.2">
      <c r="B48" s="19">
        <v>37348</v>
      </c>
      <c r="C48" s="61">
        <v>5724995.58844807</v>
      </c>
      <c r="D48" s="61">
        <v>910174.17940350878</v>
      </c>
      <c r="E48" s="75">
        <v>130451417.3031311</v>
      </c>
      <c r="F48" s="76">
        <v>22.786291323325514</v>
      </c>
      <c r="G48" s="38"/>
      <c r="H48" s="44"/>
      <c r="I48" s="40"/>
    </row>
    <row r="49" spans="2:9" x14ac:dyDescent="0.2">
      <c r="B49" s="19">
        <v>37378</v>
      </c>
      <c r="C49" s="61">
        <v>5966676.638128655</v>
      </c>
      <c r="D49" s="61">
        <v>948597.23976608191</v>
      </c>
      <c r="E49" s="75">
        <v>146656689.8359375</v>
      </c>
      <c r="F49" s="76">
        <v>24.579292415272203</v>
      </c>
      <c r="G49" s="38"/>
      <c r="H49" s="44"/>
      <c r="I49" s="40"/>
    </row>
    <row r="50" spans="2:9" ht="13.5" thickBot="1" x14ac:dyDescent="0.25">
      <c r="B50" s="19">
        <v>37409</v>
      </c>
      <c r="C50" s="61">
        <v>6430238.1671549706</v>
      </c>
      <c r="D50" s="61">
        <v>1022295.4160818714</v>
      </c>
      <c r="E50" s="75">
        <v>157816821.375</v>
      </c>
      <c r="F50" s="76">
        <v>24.542920071158939</v>
      </c>
      <c r="G50" s="41"/>
      <c r="H50" s="48"/>
      <c r="I50" s="43"/>
    </row>
    <row r="51" spans="2:9" x14ac:dyDescent="0.2">
      <c r="B51" s="19">
        <v>37439</v>
      </c>
      <c r="C51" s="61">
        <v>3320901.6735850298</v>
      </c>
      <c r="D51" s="61">
        <v>527965.28991812875</v>
      </c>
      <c r="E51" s="75">
        <v>80926047.481246948</v>
      </c>
      <c r="F51" s="76">
        <v>24.368697250191225</v>
      </c>
    </row>
    <row r="52" spans="2:9" x14ac:dyDescent="0.2">
      <c r="B52" s="19">
        <v>37470</v>
      </c>
      <c r="C52" s="61">
        <v>6574206.4109824561</v>
      </c>
      <c r="D52" s="61">
        <v>1045183.849122807</v>
      </c>
      <c r="E52" s="75">
        <v>187968952.625</v>
      </c>
      <c r="F52" s="76">
        <v>28.591884841186442</v>
      </c>
    </row>
    <row r="53" spans="2:9" x14ac:dyDescent="0.2">
      <c r="B53" s="19">
        <v>37501</v>
      </c>
      <c r="C53" s="61">
        <v>5050510.0722222216</v>
      </c>
      <c r="D53" s="61">
        <v>802942.77777777775</v>
      </c>
      <c r="E53" s="75">
        <v>154805239.67578125</v>
      </c>
      <c r="F53" s="76">
        <v>30.651406979110732</v>
      </c>
    </row>
    <row r="54" spans="2:9" x14ac:dyDescent="0.2">
      <c r="B54" s="19">
        <v>37531</v>
      </c>
      <c r="C54" s="61">
        <v>3284125.7953684214</v>
      </c>
      <c r="D54" s="61">
        <v>522118.56842105265</v>
      </c>
      <c r="E54" s="75">
        <v>92116684.4296875</v>
      </c>
      <c r="F54" s="76">
        <v>28.049073077407385</v>
      </c>
    </row>
    <row r="55" spans="2:9" x14ac:dyDescent="0.2">
      <c r="B55" s="19">
        <v>37562</v>
      </c>
      <c r="C55" s="61">
        <v>7192427.8798567262</v>
      </c>
      <c r="D55" s="61">
        <v>1143470.2511695907</v>
      </c>
      <c r="E55" s="75">
        <v>185827919.234375</v>
      </c>
      <c r="F55" s="76">
        <v>25.836605154541601</v>
      </c>
    </row>
    <row r="56" spans="2:9" ht="13.5" thickBot="1" x14ac:dyDescent="0.25">
      <c r="B56" s="19">
        <v>37592</v>
      </c>
      <c r="C56" s="79">
        <v>5626999.1848867834</v>
      </c>
      <c r="D56" s="79">
        <v>894594.46500584797</v>
      </c>
      <c r="E56" s="80">
        <v>159859803.52906799</v>
      </c>
      <c r="F56" s="81">
        <v>28.409423615774774</v>
      </c>
    </row>
    <row r="57" spans="2:9" ht="13.5" thickBot="1" x14ac:dyDescent="0.25">
      <c r="B57" s="18" t="s">
        <v>26</v>
      </c>
      <c r="C57" s="64">
        <v>66217555.310658641</v>
      </c>
      <c r="D57" s="64">
        <v>10527433.276734285</v>
      </c>
      <c r="E57" s="77">
        <v>1611761452.1396179</v>
      </c>
      <c r="F57" s="78">
        <v>24.340394999151869</v>
      </c>
    </row>
    <row r="58" spans="2:9" x14ac:dyDescent="0.2">
      <c r="B58" s="19">
        <v>37622</v>
      </c>
      <c r="C58" s="61">
        <f>+D58*6.29</f>
        <v>8322278.9161403505</v>
      </c>
      <c r="D58" s="61">
        <v>1323096.8070175438</v>
      </c>
      <c r="E58" s="75">
        <v>239116373.09999996</v>
      </c>
      <c r="F58" s="76">
        <f>+E58/C58</f>
        <v>28.732078738223269</v>
      </c>
      <c r="G58" s="199" t="s">
        <v>27</v>
      </c>
      <c r="H58" s="200"/>
      <c r="I58" s="201"/>
    </row>
    <row r="59" spans="2:9" x14ac:dyDescent="0.2">
      <c r="B59" s="19">
        <v>37653</v>
      </c>
      <c r="C59" s="61">
        <f t="shared" ref="C59:C69" si="0">+D59*6.29</f>
        <v>5846177.0923859654</v>
      </c>
      <c r="D59" s="61">
        <v>929439.91929824569</v>
      </c>
      <c r="E59" s="75">
        <v>184786595.09999999</v>
      </c>
      <c r="F59" s="76">
        <f t="shared" ref="F59:F70" si="1">+E59/C59</f>
        <v>31.60810768812755</v>
      </c>
      <c r="G59" s="38"/>
      <c r="H59" s="44"/>
      <c r="I59" s="40"/>
    </row>
    <row r="60" spans="2:9" x14ac:dyDescent="0.2">
      <c r="B60" s="19">
        <v>37681</v>
      </c>
      <c r="C60" s="61">
        <f t="shared" si="0"/>
        <v>4224800.4840666661</v>
      </c>
      <c r="D60" s="61">
        <v>671669.39333333331</v>
      </c>
      <c r="E60" s="75">
        <v>140338479.12</v>
      </c>
      <c r="F60" s="76">
        <f t="shared" si="1"/>
        <v>33.217776709046959</v>
      </c>
      <c r="G60" s="38"/>
      <c r="H60" s="44"/>
      <c r="I60" s="40"/>
    </row>
    <row r="61" spans="2:9" x14ac:dyDescent="0.2">
      <c r="B61" s="19">
        <v>37712</v>
      </c>
      <c r="C61" s="61">
        <f t="shared" si="0"/>
        <v>8245156.4536842108</v>
      </c>
      <c r="D61" s="61">
        <v>1310835.6842105263</v>
      </c>
      <c r="E61" s="75">
        <v>247749018.02000001</v>
      </c>
      <c r="F61" s="76">
        <f t="shared" si="1"/>
        <v>30.047824975995148</v>
      </c>
      <c r="G61" s="38"/>
      <c r="H61" s="44"/>
      <c r="I61" s="40"/>
    </row>
    <row r="62" spans="2:9" x14ac:dyDescent="0.2">
      <c r="B62" s="19">
        <v>37742</v>
      </c>
      <c r="C62" s="61">
        <f t="shared" si="0"/>
        <v>6137743.4286900582</v>
      </c>
      <c r="D62" s="61">
        <v>975793.86783625733</v>
      </c>
      <c r="E62" s="75">
        <v>154612129.19999999</v>
      </c>
      <c r="F62" s="76">
        <f t="shared" si="1"/>
        <v>25.190386498934824</v>
      </c>
      <c r="G62" s="38"/>
      <c r="H62" s="44"/>
      <c r="I62" s="40"/>
    </row>
    <row r="63" spans="2:9" ht="13.5" thickBot="1" x14ac:dyDescent="0.25">
      <c r="B63" s="19">
        <v>37773</v>
      </c>
      <c r="C63" s="61">
        <f t="shared" si="0"/>
        <v>4852981.1780935675</v>
      </c>
      <c r="D63" s="61">
        <v>771539.13801169593</v>
      </c>
      <c r="E63" s="75">
        <v>128155350.24000001</v>
      </c>
      <c r="F63" s="76">
        <f t="shared" si="1"/>
        <v>26.407551469289693</v>
      </c>
      <c r="G63" s="41"/>
      <c r="H63" s="48"/>
      <c r="I63" s="43"/>
    </row>
    <row r="64" spans="2:9" x14ac:dyDescent="0.2">
      <c r="B64" s="19">
        <v>37803</v>
      </c>
      <c r="C64" s="61">
        <f t="shared" si="0"/>
        <v>6612586.7771228077</v>
      </c>
      <c r="D64" s="61">
        <v>1051285.656140351</v>
      </c>
      <c r="E64" s="75">
        <v>188403145.37000006</v>
      </c>
      <c r="F64" s="76">
        <f t="shared" si="1"/>
        <v>28.491595153323019</v>
      </c>
      <c r="G64" s="57" t="s">
        <v>116</v>
      </c>
    </row>
    <row r="65" spans="2:9" x14ac:dyDescent="0.2">
      <c r="B65" s="19">
        <v>37834</v>
      </c>
      <c r="C65" s="61">
        <f t="shared" si="0"/>
        <v>5769155.1742923977</v>
      </c>
      <c r="D65" s="61">
        <v>917194.78128654964</v>
      </c>
      <c r="E65" s="75">
        <v>167726148.91999996</v>
      </c>
      <c r="F65" s="76">
        <f t="shared" si="1"/>
        <v>29.072913425417095</v>
      </c>
      <c r="G65" s="11" t="s">
        <v>117</v>
      </c>
    </row>
    <row r="66" spans="2:9" x14ac:dyDescent="0.2">
      <c r="B66" s="19">
        <v>37865</v>
      </c>
      <c r="C66" s="61">
        <f t="shared" si="0"/>
        <v>4983942.0826315796</v>
      </c>
      <c r="D66" s="61">
        <v>792359.63157894742</v>
      </c>
      <c r="E66" s="75">
        <v>141124224.73000002</v>
      </c>
      <c r="F66" s="76">
        <f t="shared" si="1"/>
        <v>28.315783448166552</v>
      </c>
      <c r="G66" s="57" t="s">
        <v>118</v>
      </c>
    </row>
    <row r="67" spans="2:9" x14ac:dyDescent="0.2">
      <c r="B67" s="19">
        <v>37895</v>
      </c>
      <c r="C67" s="61">
        <f t="shared" si="0"/>
        <v>8125051.2615146199</v>
      </c>
      <c r="D67" s="61">
        <v>1291741.0590643275</v>
      </c>
      <c r="E67" s="75">
        <v>216945937.20000002</v>
      </c>
      <c r="F67" s="76">
        <f t="shared" si="1"/>
        <v>26.700869965903248</v>
      </c>
      <c r="G67" s="57" t="s">
        <v>119</v>
      </c>
    </row>
    <row r="68" spans="2:9" x14ac:dyDescent="0.2">
      <c r="B68" s="19">
        <v>37926</v>
      </c>
      <c r="C68" s="61">
        <f t="shared" si="0"/>
        <v>5627301.8883552058</v>
      </c>
      <c r="D68" s="61">
        <v>894642.58956362575</v>
      </c>
      <c r="E68" s="75">
        <v>152447786.95999998</v>
      </c>
      <c r="F68" s="76">
        <f t="shared" si="1"/>
        <v>27.090742594682204</v>
      </c>
      <c r="G68" s="11" t="s">
        <v>120</v>
      </c>
    </row>
    <row r="69" spans="2:9" ht="13.5" thickBot="1" x14ac:dyDescent="0.25">
      <c r="B69" s="19">
        <v>37956</v>
      </c>
      <c r="C69" s="79">
        <f t="shared" si="0"/>
        <v>5773190.8942035092</v>
      </c>
      <c r="D69" s="79">
        <v>917836.39017543872</v>
      </c>
      <c r="E69" s="80">
        <v>164146529.03</v>
      </c>
      <c r="F69" s="81">
        <f t="shared" si="1"/>
        <v>28.432548314799188</v>
      </c>
    </row>
    <row r="70" spans="2:9" ht="13.5" thickBot="1" x14ac:dyDescent="0.25">
      <c r="B70" s="56" t="s">
        <v>28</v>
      </c>
      <c r="C70" s="64">
        <f>SUM(C58:C69)</f>
        <v>74520365.631180942</v>
      </c>
      <c r="D70" s="64">
        <f>SUM(D58:D69)</f>
        <v>11847434.917516842</v>
      </c>
      <c r="E70" s="77">
        <f>SUM(E58:E69)</f>
        <v>2125551716.9900002</v>
      </c>
      <c r="F70" s="78">
        <f t="shared" si="1"/>
        <v>28.523098336766925</v>
      </c>
    </row>
    <row r="71" spans="2:9" x14ac:dyDescent="0.2">
      <c r="B71" s="19">
        <v>37987</v>
      </c>
      <c r="C71" s="61">
        <v>8645863.7323450297</v>
      </c>
      <c r="D71" s="61">
        <v>1374541.1339181287</v>
      </c>
      <c r="E71" s="75">
        <v>259581249.10000002</v>
      </c>
      <c r="F71" s="76">
        <f>+E71/C71</f>
        <v>30.023749753177459</v>
      </c>
      <c r="G71" s="199" t="s">
        <v>29</v>
      </c>
      <c r="H71" s="200"/>
      <c r="I71" s="201"/>
    </row>
    <row r="72" spans="2:9" x14ac:dyDescent="0.2">
      <c r="B72" s="19">
        <v>38018</v>
      </c>
      <c r="C72" s="61">
        <v>4982550.7993707601</v>
      </c>
      <c r="D72" s="61">
        <v>792138.44187134504</v>
      </c>
      <c r="E72" s="75">
        <v>165919686.95000002</v>
      </c>
      <c r="F72" s="76">
        <f t="shared" ref="F72:F83" si="2">+E72/C72</f>
        <v>33.30014958822975</v>
      </c>
      <c r="G72" s="38"/>
      <c r="H72" s="44"/>
      <c r="I72" s="40"/>
    </row>
    <row r="73" spans="2:9" x14ac:dyDescent="0.2">
      <c r="B73" s="19">
        <v>38047</v>
      </c>
      <c r="C73" s="61">
        <v>7703338.255654972</v>
      </c>
      <c r="D73" s="61">
        <v>1224696.0660818715</v>
      </c>
      <c r="E73" s="75">
        <v>257030694.00000003</v>
      </c>
      <c r="F73" s="76">
        <f t="shared" si="2"/>
        <v>33.36614406245441</v>
      </c>
      <c r="G73" s="38"/>
      <c r="H73" s="44"/>
      <c r="I73" s="40"/>
    </row>
    <row r="74" spans="2:9" x14ac:dyDescent="0.2">
      <c r="B74" s="19">
        <v>38078</v>
      </c>
      <c r="C74" s="61">
        <v>6707832.2366040936</v>
      </c>
      <c r="D74" s="61">
        <v>1066428.0185380117</v>
      </c>
      <c r="E74" s="75">
        <v>224381840.36000001</v>
      </c>
      <c r="F74" s="76">
        <f t="shared" si="2"/>
        <v>33.450723340331415</v>
      </c>
      <c r="G74" s="38"/>
      <c r="H74" s="44"/>
      <c r="I74" s="40"/>
    </row>
    <row r="75" spans="2:9" x14ac:dyDescent="0.2">
      <c r="B75" s="19">
        <v>38108</v>
      </c>
      <c r="C75" s="61">
        <v>4730153.0989959063</v>
      </c>
      <c r="D75" s="61">
        <v>752011.62146198831</v>
      </c>
      <c r="E75" s="75">
        <v>166953215.16</v>
      </c>
      <c r="F75" s="76">
        <f t="shared" si="2"/>
        <v>35.2955203913886</v>
      </c>
      <c r="G75" s="38"/>
      <c r="H75" s="44"/>
      <c r="I75" s="40"/>
    </row>
    <row r="76" spans="2:9" ht="13.5" thickBot="1" x14ac:dyDescent="0.25">
      <c r="B76" s="19">
        <v>38139</v>
      </c>
      <c r="C76" s="61">
        <v>4508942.462643275</v>
      </c>
      <c r="D76" s="61">
        <v>716842.99883040937</v>
      </c>
      <c r="E76" s="75">
        <v>168719329.19999999</v>
      </c>
      <c r="F76" s="76">
        <f t="shared" si="2"/>
        <v>37.418825056616875</v>
      </c>
      <c r="G76" s="41"/>
      <c r="H76" s="48"/>
      <c r="I76" s="43"/>
    </row>
    <row r="77" spans="2:9" x14ac:dyDescent="0.2">
      <c r="B77" s="19">
        <v>38169</v>
      </c>
      <c r="C77" s="61">
        <v>6553589.2034736844</v>
      </c>
      <c r="D77" s="61">
        <v>1041906.0736842105</v>
      </c>
      <c r="E77" s="75">
        <v>229906080.70999998</v>
      </c>
      <c r="F77" s="76">
        <f t="shared" si="2"/>
        <v>35.080941690415969</v>
      </c>
      <c r="G77" s="57" t="s">
        <v>116</v>
      </c>
    </row>
    <row r="78" spans="2:9" x14ac:dyDescent="0.2">
      <c r="B78" s="19">
        <v>38200</v>
      </c>
      <c r="C78" s="61">
        <v>6415446.3870143853</v>
      </c>
      <c r="D78" s="61">
        <v>1019943.7817192981</v>
      </c>
      <c r="E78" s="75">
        <v>258053299.77000001</v>
      </c>
      <c r="F78" s="76">
        <f t="shared" si="2"/>
        <v>40.223748154505678</v>
      </c>
      <c r="G78" s="11" t="s">
        <v>117</v>
      </c>
    </row>
    <row r="79" spans="2:9" x14ac:dyDescent="0.2">
      <c r="B79" s="19">
        <v>38231</v>
      </c>
      <c r="C79" s="61">
        <v>5917164.2814853797</v>
      </c>
      <c r="D79" s="61">
        <v>940725.64093567245</v>
      </c>
      <c r="E79" s="75">
        <v>241428289.03000003</v>
      </c>
      <c r="F79" s="76">
        <f t="shared" si="2"/>
        <v>40.801349691341429</v>
      </c>
      <c r="G79" s="57" t="s">
        <v>118</v>
      </c>
    </row>
    <row r="80" spans="2:9" x14ac:dyDescent="0.2">
      <c r="B80" s="19">
        <v>38261</v>
      </c>
      <c r="C80" s="61">
        <v>8240164.7023274852</v>
      </c>
      <c r="D80" s="61">
        <v>1310042.0830409357</v>
      </c>
      <c r="E80" s="75">
        <v>363207097.20999998</v>
      </c>
      <c r="F80" s="76">
        <f t="shared" si="2"/>
        <v>44.077650184274823</v>
      </c>
      <c r="G80" s="57" t="s">
        <v>119</v>
      </c>
    </row>
    <row r="81" spans="2:9" x14ac:dyDescent="0.2">
      <c r="B81" s="19">
        <v>38292</v>
      </c>
      <c r="C81" s="61">
        <v>5467370.2584795328</v>
      </c>
      <c r="D81" s="61">
        <v>869216.25730994157</v>
      </c>
      <c r="E81" s="75">
        <v>246703018.09999996</v>
      </c>
      <c r="F81" s="76">
        <f t="shared" si="2"/>
        <v>45.122793305863958</v>
      </c>
      <c r="G81" s="11" t="s">
        <v>120</v>
      </c>
    </row>
    <row r="82" spans="2:9" ht="13.5" thickBot="1" x14ac:dyDescent="0.25">
      <c r="B82" s="19">
        <v>38322</v>
      </c>
      <c r="C82" s="79">
        <v>7380913.1484526331</v>
      </c>
      <c r="D82" s="79">
        <v>1173436.1126315792</v>
      </c>
      <c r="E82" s="80">
        <v>292679473.36000001</v>
      </c>
      <c r="F82" s="81">
        <f t="shared" si="2"/>
        <v>39.653558776986642</v>
      </c>
    </row>
    <row r="83" spans="2:9" ht="13.5" thickBot="1" x14ac:dyDescent="0.25">
      <c r="B83" s="56" t="s">
        <v>30</v>
      </c>
      <c r="C83" s="64">
        <f>SUM(C71:C82)</f>
        <v>77253328.566847146</v>
      </c>
      <c r="D83" s="64">
        <f>SUM(D71:D82)</f>
        <v>12281928.230023393</v>
      </c>
      <c r="E83" s="77">
        <f>SUM(E71:E82)</f>
        <v>2874563272.9500003</v>
      </c>
      <c r="F83" s="78">
        <f t="shared" si="2"/>
        <v>37.20957175926273</v>
      </c>
    </row>
    <row r="84" spans="2:9" x14ac:dyDescent="0.2">
      <c r="B84" s="19">
        <v>38353</v>
      </c>
      <c r="C84" s="61">
        <v>6027220.5490561407</v>
      </c>
      <c r="D84" s="61">
        <v>958222.66280701756</v>
      </c>
      <c r="E84" s="75">
        <v>232923056.00999999</v>
      </c>
      <c r="F84" s="76">
        <f>+E84/C84</f>
        <v>38.645185473837621</v>
      </c>
      <c r="G84" s="199" t="s">
        <v>31</v>
      </c>
      <c r="H84" s="200"/>
      <c r="I84" s="201"/>
    </row>
    <row r="85" spans="2:9" x14ac:dyDescent="0.2">
      <c r="B85" s="19">
        <v>38384</v>
      </c>
      <c r="C85" s="61">
        <v>4949993.3363590641</v>
      </c>
      <c r="D85" s="61">
        <v>786962.37461988302</v>
      </c>
      <c r="E85" s="75">
        <v>196020853.29999995</v>
      </c>
      <c r="F85" s="76">
        <f t="shared" ref="F85:F96" si="3">+E85/C85</f>
        <v>39.600225693269685</v>
      </c>
      <c r="G85" s="38"/>
      <c r="H85" s="44"/>
      <c r="I85" s="40"/>
    </row>
    <row r="86" spans="2:9" x14ac:dyDescent="0.2">
      <c r="B86" s="19">
        <v>38412</v>
      </c>
      <c r="C86" s="61">
        <v>7745106.6843157895</v>
      </c>
      <c r="D86" s="61">
        <v>1231336.5157894737</v>
      </c>
      <c r="E86" s="75">
        <v>396481792.09999996</v>
      </c>
      <c r="F86" s="76">
        <f t="shared" si="3"/>
        <v>51.191262852827386</v>
      </c>
      <c r="G86" s="38"/>
      <c r="H86" s="44"/>
      <c r="I86" s="40"/>
    </row>
    <row r="87" spans="2:9" x14ac:dyDescent="0.2">
      <c r="B87" s="19">
        <v>38443</v>
      </c>
      <c r="C87" s="61">
        <v>5238019.8423742689</v>
      </c>
      <c r="D87" s="61">
        <v>832753.55204678362</v>
      </c>
      <c r="E87" s="75">
        <v>259433972.00000003</v>
      </c>
      <c r="F87" s="76">
        <f t="shared" si="3"/>
        <v>49.52901665267553</v>
      </c>
      <c r="G87" s="38"/>
      <c r="H87" s="44"/>
      <c r="I87" s="40"/>
    </row>
    <row r="88" spans="2:9" x14ac:dyDescent="0.2">
      <c r="B88" s="19">
        <v>38473</v>
      </c>
      <c r="C88" s="61">
        <v>6525545.7571228072</v>
      </c>
      <c r="D88" s="61">
        <v>1037447.6561403509</v>
      </c>
      <c r="E88" s="75">
        <v>303527524.87</v>
      </c>
      <c r="F88" s="76">
        <f t="shared" si="3"/>
        <v>46.51373787988409</v>
      </c>
      <c r="G88" s="38"/>
      <c r="H88" s="44"/>
      <c r="I88" s="40"/>
    </row>
    <row r="89" spans="2:9" ht="13.5" thickBot="1" x14ac:dyDescent="0.25">
      <c r="B89" s="19">
        <v>38504</v>
      </c>
      <c r="C89" s="61">
        <v>5420142.8712397655</v>
      </c>
      <c r="D89" s="61">
        <v>861707.92865497072</v>
      </c>
      <c r="E89" s="75">
        <v>262281969.59999996</v>
      </c>
      <c r="F89" s="76">
        <f t="shared" si="3"/>
        <v>48.390231739409373</v>
      </c>
      <c r="G89" s="41"/>
      <c r="H89" s="48"/>
      <c r="I89" s="43"/>
    </row>
    <row r="90" spans="2:9" x14ac:dyDescent="0.2">
      <c r="B90" s="19">
        <v>38534</v>
      </c>
      <c r="C90" s="61">
        <v>5173470.4425263163</v>
      </c>
      <c r="D90" s="61">
        <v>822491.32631578948</v>
      </c>
      <c r="E90" s="75">
        <v>259234393.59999999</v>
      </c>
      <c r="F90" s="76">
        <f t="shared" si="3"/>
        <v>50.108413004368167</v>
      </c>
      <c r="G90" s="57" t="s">
        <v>116</v>
      </c>
    </row>
    <row r="91" spans="2:9" x14ac:dyDescent="0.2">
      <c r="B91" s="19">
        <v>38565</v>
      </c>
      <c r="C91" s="61">
        <v>5825215.5651274845</v>
      </c>
      <c r="D91" s="61">
        <v>926107.40304093552</v>
      </c>
      <c r="E91" s="75">
        <v>312515850.90000004</v>
      </c>
      <c r="F91" s="76">
        <f t="shared" si="3"/>
        <v>53.648804478733595</v>
      </c>
      <c r="G91" s="11" t="s">
        <v>117</v>
      </c>
    </row>
    <row r="92" spans="2:9" x14ac:dyDescent="0.2">
      <c r="B92" s="19">
        <v>38596</v>
      </c>
      <c r="C92" s="61">
        <v>7910118.3898245608</v>
      </c>
      <c r="D92" s="61">
        <v>1257570.4912280701</v>
      </c>
      <c r="E92" s="75">
        <v>466506884.99999994</v>
      </c>
      <c r="F92" s="76">
        <f t="shared" si="3"/>
        <v>58.975967489956446</v>
      </c>
      <c r="G92" s="57" t="s">
        <v>118</v>
      </c>
    </row>
    <row r="93" spans="2:9" x14ac:dyDescent="0.2">
      <c r="B93" s="19">
        <v>38626</v>
      </c>
      <c r="C93" s="61">
        <v>6737748.1442268994</v>
      </c>
      <c r="D93" s="61">
        <v>1071184.1246783624</v>
      </c>
      <c r="E93" s="75">
        <v>394193897</v>
      </c>
      <c r="F93" s="76">
        <f t="shared" si="3"/>
        <v>58.505288200443779</v>
      </c>
      <c r="G93" s="57" t="s">
        <v>119</v>
      </c>
    </row>
    <row r="94" spans="2:9" x14ac:dyDescent="0.2">
      <c r="B94" s="19">
        <v>38657</v>
      </c>
      <c r="C94" s="61">
        <v>6821651.6290959055</v>
      </c>
      <c r="D94" s="61">
        <v>1084523.3114619881</v>
      </c>
      <c r="E94" s="75">
        <v>374701282.90000004</v>
      </c>
      <c r="F94" s="76">
        <f t="shared" si="3"/>
        <v>54.928234872301793</v>
      </c>
      <c r="G94" s="11" t="s">
        <v>120</v>
      </c>
    </row>
    <row r="95" spans="2:9" ht="13.5" thickBot="1" x14ac:dyDescent="0.25">
      <c r="B95" s="19">
        <v>38687</v>
      </c>
      <c r="C95" s="79">
        <v>6224840.3071270175</v>
      </c>
      <c r="D95" s="79">
        <v>989640.7483508772</v>
      </c>
      <c r="E95" s="80">
        <v>320023543.85000002</v>
      </c>
      <c r="F95" s="81">
        <f t="shared" si="3"/>
        <v>51.410723498174704</v>
      </c>
    </row>
    <row r="96" spans="2:9" ht="13.5" thickBot="1" x14ac:dyDescent="0.25">
      <c r="B96" s="56" t="s">
        <v>32</v>
      </c>
      <c r="C96" s="64">
        <f>SUM(C84:C95)</f>
        <v>74599073.51839602</v>
      </c>
      <c r="D96" s="64">
        <f>SUM(D84:D95)</f>
        <v>11859948.095134504</v>
      </c>
      <c r="E96" s="77">
        <f>SUM(E84:E95)</f>
        <v>3777845021.1299996</v>
      </c>
      <c r="F96" s="78">
        <f t="shared" si="3"/>
        <v>50.641983109862466</v>
      </c>
    </row>
    <row r="97" spans="2:9" x14ac:dyDescent="0.2">
      <c r="B97" s="19">
        <v>38718</v>
      </c>
      <c r="C97" s="61">
        <v>8855288.0258163754</v>
      </c>
      <c r="D97" s="61">
        <v>1407835.9341520469</v>
      </c>
      <c r="E97" s="75">
        <v>489512304.30000001</v>
      </c>
      <c r="F97" s="76">
        <f>+E97/C97</f>
        <v>55.279094578617226</v>
      </c>
      <c r="G97" s="199" t="s">
        <v>33</v>
      </c>
      <c r="H97" s="200"/>
      <c r="I97" s="201"/>
    </row>
    <row r="98" spans="2:9" x14ac:dyDescent="0.2">
      <c r="B98" s="19">
        <v>38749</v>
      </c>
      <c r="C98" s="61">
        <v>6155855.3402339183</v>
      </c>
      <c r="D98" s="61">
        <v>978673.34502923978</v>
      </c>
      <c r="E98" s="75">
        <v>365051548.19999999</v>
      </c>
      <c r="F98" s="76">
        <f t="shared" ref="F98:F122" si="4">+E98/C98</f>
        <v>59.301515065512937</v>
      </c>
      <c r="G98" s="38"/>
      <c r="H98" s="44"/>
      <c r="I98" s="40"/>
    </row>
    <row r="99" spans="2:9" x14ac:dyDescent="0.2">
      <c r="B99" s="19">
        <v>38777</v>
      </c>
      <c r="C99" s="61">
        <v>6437451.3938596491</v>
      </c>
      <c r="D99" s="61">
        <v>1023442.1929824562</v>
      </c>
      <c r="E99" s="75">
        <v>373941833.39999998</v>
      </c>
      <c r="F99" s="76">
        <f t="shared" si="4"/>
        <v>58.088490385602555</v>
      </c>
      <c r="G99" s="38"/>
      <c r="H99" s="44"/>
      <c r="I99" s="40"/>
    </row>
    <row r="100" spans="2:9" x14ac:dyDescent="0.2">
      <c r="B100" s="19">
        <v>38808</v>
      </c>
      <c r="C100" s="61">
        <v>5434715.8816491235</v>
      </c>
      <c r="D100" s="61">
        <v>864024.78245614038</v>
      </c>
      <c r="E100" s="75">
        <v>321545990.69999999</v>
      </c>
      <c r="F100" s="76">
        <f t="shared" si="4"/>
        <v>59.165188705767136</v>
      </c>
      <c r="G100" s="38"/>
      <c r="H100" s="44"/>
      <c r="I100" s="40"/>
    </row>
    <row r="101" spans="2:9" x14ac:dyDescent="0.2">
      <c r="B101" s="19">
        <v>38838</v>
      </c>
      <c r="C101" s="61">
        <v>8211016.2468005847</v>
      </c>
      <c r="D101" s="61">
        <v>1305407.9883625731</v>
      </c>
      <c r="E101" s="75">
        <v>525786729.85999995</v>
      </c>
      <c r="F101" s="76">
        <f t="shared" si="4"/>
        <v>64.034306358226033</v>
      </c>
      <c r="G101" s="38"/>
      <c r="H101" s="44"/>
      <c r="I101" s="40"/>
    </row>
    <row r="102" spans="2:9" ht="13.5" thickBot="1" x14ac:dyDescent="0.25">
      <c r="B102" s="19">
        <v>38869</v>
      </c>
      <c r="C102" s="61">
        <v>6116468.2871812871</v>
      </c>
      <c r="D102" s="61">
        <v>972411.49239766086</v>
      </c>
      <c r="E102" s="75">
        <v>411313796.40000004</v>
      </c>
      <c r="F102" s="76">
        <f t="shared" si="4"/>
        <v>67.246943348340295</v>
      </c>
      <c r="G102" s="41"/>
      <c r="H102" s="48"/>
      <c r="I102" s="43"/>
    </row>
    <row r="103" spans="2:9" x14ac:dyDescent="0.2">
      <c r="B103" s="19">
        <v>38899</v>
      </c>
      <c r="C103" s="61">
        <v>6579235.9340466661</v>
      </c>
      <c r="D103" s="61">
        <v>1045983.4553333332</v>
      </c>
      <c r="E103" s="75">
        <v>442651068.96000004</v>
      </c>
      <c r="F103" s="76">
        <f t="shared" si="4"/>
        <v>67.280011447733614</v>
      </c>
      <c r="G103" s="57" t="s">
        <v>116</v>
      </c>
    </row>
    <row r="104" spans="2:9" x14ac:dyDescent="0.2">
      <c r="B104" s="19">
        <v>38930</v>
      </c>
      <c r="C104" s="61">
        <v>5965775.7256219881</v>
      </c>
      <c r="D104" s="61">
        <v>948454.01043274847</v>
      </c>
      <c r="E104" s="75">
        <v>409512845.02999997</v>
      </c>
      <c r="F104" s="76">
        <f t="shared" si="4"/>
        <v>68.643687571293071</v>
      </c>
      <c r="G104" s="11" t="s">
        <v>117</v>
      </c>
    </row>
    <row r="105" spans="2:9" x14ac:dyDescent="0.2">
      <c r="B105" s="19">
        <v>38961</v>
      </c>
      <c r="C105" s="61">
        <v>7634276.5826900583</v>
      </c>
      <c r="D105" s="61">
        <v>1213716.4678362573</v>
      </c>
      <c r="E105" s="75">
        <v>486124115.90000004</v>
      </c>
      <c r="F105" s="76">
        <f t="shared" si="4"/>
        <v>63.676513502567715</v>
      </c>
      <c r="G105" s="57" t="s">
        <v>118</v>
      </c>
    </row>
    <row r="106" spans="2:9" x14ac:dyDescent="0.2">
      <c r="B106" s="19">
        <v>38991</v>
      </c>
      <c r="C106" s="61">
        <v>6139313.8393801171</v>
      </c>
      <c r="D106" s="61">
        <v>976043.53567251458</v>
      </c>
      <c r="E106" s="75">
        <v>336406154.80000001</v>
      </c>
      <c r="F106" s="76">
        <f t="shared" si="4"/>
        <v>54.795399551355523</v>
      </c>
      <c r="G106" s="57" t="s">
        <v>119</v>
      </c>
    </row>
    <row r="107" spans="2:9" x14ac:dyDescent="0.2">
      <c r="B107" s="19">
        <v>39022</v>
      </c>
      <c r="C107" s="61">
        <v>7392502.9591436265</v>
      </c>
      <c r="D107" s="61">
        <v>1175278.6898479534</v>
      </c>
      <c r="E107" s="75">
        <v>385721861.15999997</v>
      </c>
      <c r="F107" s="76">
        <f t="shared" si="4"/>
        <v>52.17743750550806</v>
      </c>
      <c r="G107" s="11" t="s">
        <v>120</v>
      </c>
    </row>
    <row r="108" spans="2:9" ht="13.5" thickBot="1" x14ac:dyDescent="0.25">
      <c r="B108" s="19">
        <v>39052</v>
      </c>
      <c r="C108" s="79">
        <v>5934013.9481988298</v>
      </c>
      <c r="D108" s="79">
        <v>943404.44327485375</v>
      </c>
      <c r="E108" s="80">
        <v>325954229</v>
      </c>
      <c r="F108" s="81">
        <f t="shared" si="4"/>
        <v>54.929804992948817</v>
      </c>
    </row>
    <row r="109" spans="2:9" ht="13.5" thickBot="1" x14ac:dyDescent="0.25">
      <c r="B109" s="56" t="s">
        <v>34</v>
      </c>
      <c r="C109" s="64">
        <f>SUM(C97:C108)</f>
        <v>80855914.164622217</v>
      </c>
      <c r="D109" s="64">
        <f>SUM(D97:D108)</f>
        <v>12854676.337777777</v>
      </c>
      <c r="E109" s="77">
        <f>SUM(E97:E108)</f>
        <v>4873522477.710001</v>
      </c>
      <c r="F109" s="78">
        <f t="shared" si="4"/>
        <v>60.274162107518009</v>
      </c>
    </row>
    <row r="110" spans="2:9" x14ac:dyDescent="0.2">
      <c r="B110" s="19">
        <v>39083</v>
      </c>
      <c r="C110" s="61">
        <v>7092227.0929005854</v>
      </c>
      <c r="D110" s="61">
        <v>1127540.0783625732</v>
      </c>
      <c r="E110" s="75">
        <v>367252931.10000002</v>
      </c>
      <c r="F110" s="76">
        <f>+E110/C110</f>
        <v>51.782455114504884</v>
      </c>
      <c r="G110" s="199" t="s">
        <v>35</v>
      </c>
      <c r="H110" s="200"/>
      <c r="I110" s="201"/>
    </row>
    <row r="111" spans="2:9" x14ac:dyDescent="0.2">
      <c r="B111" s="19">
        <v>39114</v>
      </c>
      <c r="C111" s="61">
        <v>6673715.0275789471</v>
      </c>
      <c r="D111" s="61">
        <v>1061003.9789473685</v>
      </c>
      <c r="E111" s="75">
        <v>332910452.50999999</v>
      </c>
      <c r="F111" s="76">
        <f t="shared" si="4"/>
        <v>49.883827992992892</v>
      </c>
      <c r="G111" s="38"/>
      <c r="H111" s="44"/>
      <c r="I111" s="40"/>
    </row>
    <row r="112" spans="2:9" x14ac:dyDescent="0.2">
      <c r="B112" s="19">
        <v>39142</v>
      </c>
      <c r="C112" s="61">
        <v>7096537.206888888</v>
      </c>
      <c r="D112" s="61">
        <v>1128225.311111111</v>
      </c>
      <c r="E112" s="75">
        <v>393837393</v>
      </c>
      <c r="F112" s="76">
        <f t="shared" si="4"/>
        <v>55.497122260936862</v>
      </c>
      <c r="G112" s="38"/>
      <c r="H112" s="44"/>
      <c r="I112" s="40"/>
    </row>
    <row r="113" spans="2:9" x14ac:dyDescent="0.2">
      <c r="B113" s="19">
        <v>39173</v>
      </c>
      <c r="C113" s="61">
        <v>6735494.5880397661</v>
      </c>
      <c r="D113" s="61">
        <v>1070825.8486549708</v>
      </c>
      <c r="E113" s="75">
        <v>396445438.10000002</v>
      </c>
      <c r="F113" s="76">
        <f t="shared" si="4"/>
        <v>58.859142846609828</v>
      </c>
      <c r="G113" s="38"/>
      <c r="H113" s="44"/>
      <c r="I113" s="40"/>
    </row>
    <row r="114" spans="2:9" x14ac:dyDescent="0.2">
      <c r="B114" s="19">
        <v>39203</v>
      </c>
      <c r="C114" s="61">
        <v>7360621.8048771927</v>
      </c>
      <c r="D114" s="61">
        <v>1170210.1438596491</v>
      </c>
      <c r="E114" s="75">
        <v>469508831.06</v>
      </c>
      <c r="F114" s="76">
        <f t="shared" si="4"/>
        <v>63.786571774262413</v>
      </c>
      <c r="G114" s="38"/>
      <c r="H114" s="44"/>
      <c r="I114" s="40"/>
    </row>
    <row r="115" spans="2:9" ht="13.5" thickBot="1" x14ac:dyDescent="0.25">
      <c r="B115" s="19">
        <v>39234</v>
      </c>
      <c r="C115" s="61">
        <v>5119842.9074549712</v>
      </c>
      <c r="D115" s="61">
        <v>813965.48608187144</v>
      </c>
      <c r="E115" s="75">
        <v>392071465.89999998</v>
      </c>
      <c r="F115" s="76">
        <f t="shared" si="4"/>
        <v>76.578807785119182</v>
      </c>
      <c r="G115" s="41"/>
      <c r="H115" s="48"/>
      <c r="I115" s="43"/>
    </row>
    <row r="116" spans="2:9" x14ac:dyDescent="0.2">
      <c r="B116" s="19">
        <v>39264</v>
      </c>
      <c r="C116" s="61">
        <v>5752638.587503274</v>
      </c>
      <c r="D116" s="61">
        <v>914568.93283040926</v>
      </c>
      <c r="E116" s="75">
        <v>422875132.30000001</v>
      </c>
      <c r="F116" s="76">
        <f t="shared" si="4"/>
        <v>73.509768755268482</v>
      </c>
      <c r="G116" s="57" t="s">
        <v>116</v>
      </c>
    </row>
    <row r="117" spans="2:9" x14ac:dyDescent="0.2">
      <c r="B117" s="19">
        <v>39295</v>
      </c>
      <c r="C117" s="61">
        <v>4087423.8656023396</v>
      </c>
      <c r="D117" s="61">
        <v>649828.91345029243</v>
      </c>
      <c r="E117" s="75">
        <v>330875384.48000002</v>
      </c>
      <c r="F117" s="76">
        <f t="shared" si="4"/>
        <v>80.949614074644259</v>
      </c>
      <c r="G117" s="11" t="s">
        <v>117</v>
      </c>
    </row>
    <row r="118" spans="2:9" x14ac:dyDescent="0.2">
      <c r="B118" s="19">
        <v>39326</v>
      </c>
      <c r="C118" s="61">
        <v>6012777.6739649121</v>
      </c>
      <c r="D118" s="61">
        <v>955926.498245614</v>
      </c>
      <c r="E118" s="75">
        <v>446368983</v>
      </c>
      <c r="F118" s="76">
        <f t="shared" si="4"/>
        <v>74.236735033919501</v>
      </c>
      <c r="G118" s="57" t="s">
        <v>118</v>
      </c>
    </row>
    <row r="119" spans="2:9" x14ac:dyDescent="0.2">
      <c r="B119" s="19">
        <v>39356</v>
      </c>
      <c r="C119" s="61">
        <v>6544080.5104222223</v>
      </c>
      <c r="D119" s="61">
        <v>1040394.3577777778</v>
      </c>
      <c r="E119" s="75">
        <v>469601723.94</v>
      </c>
      <c r="F119" s="76">
        <f t="shared" si="4"/>
        <v>71.759771780329373</v>
      </c>
      <c r="G119" s="57" t="s">
        <v>119</v>
      </c>
    </row>
    <row r="120" spans="2:9" x14ac:dyDescent="0.2">
      <c r="B120" s="19">
        <v>39387</v>
      </c>
      <c r="C120" s="61">
        <v>5026200.1491695913</v>
      </c>
      <c r="D120" s="61">
        <v>799077.92514619895</v>
      </c>
      <c r="E120" s="75">
        <v>416000864.69999999</v>
      </c>
      <c r="F120" s="76">
        <f t="shared" si="4"/>
        <v>82.766474146225548</v>
      </c>
      <c r="G120" s="11" t="s">
        <v>120</v>
      </c>
    </row>
    <row r="121" spans="2:9" ht="13.5" thickBot="1" x14ac:dyDescent="0.25">
      <c r="B121" s="19">
        <v>39417</v>
      </c>
      <c r="C121" s="79">
        <v>6761045.1573134512</v>
      </c>
      <c r="D121" s="79">
        <v>1074887.9423391814</v>
      </c>
      <c r="E121" s="80">
        <v>557807752.01999998</v>
      </c>
      <c r="F121" s="81">
        <f t="shared" si="4"/>
        <v>82.503183907389968</v>
      </c>
    </row>
    <row r="122" spans="2:9" ht="13.5" thickBot="1" x14ac:dyDescent="0.25">
      <c r="B122" s="56" t="s">
        <v>37</v>
      </c>
      <c r="C122" s="64">
        <f>SUM(C110:C121)</f>
        <v>74262604.571716145</v>
      </c>
      <c r="D122" s="64">
        <f>SUM(D110:D121)</f>
        <v>11806455.416807018</v>
      </c>
      <c r="E122" s="77">
        <f>SUM(E110:E121)</f>
        <v>4995556352.1100006</v>
      </c>
      <c r="F122" s="78">
        <f t="shared" si="4"/>
        <v>67.268800776920529</v>
      </c>
    </row>
    <row r="123" spans="2:9" x14ac:dyDescent="0.2">
      <c r="B123" s="19">
        <v>39448</v>
      </c>
      <c r="C123" s="61">
        <v>5698491.7408728069</v>
      </c>
      <c r="D123" s="61">
        <v>905960.53114035085</v>
      </c>
      <c r="E123" s="75">
        <v>502056317.5</v>
      </c>
      <c r="F123" s="76">
        <f>+E123/C123</f>
        <v>88.103368457826832</v>
      </c>
      <c r="G123" s="199" t="s">
        <v>38</v>
      </c>
      <c r="H123" s="200"/>
      <c r="I123" s="201"/>
    </row>
    <row r="124" spans="2:9" x14ac:dyDescent="0.2">
      <c r="B124" s="19">
        <v>39479</v>
      </c>
      <c r="C124" s="61">
        <v>7666628.1597021194</v>
      </c>
      <c r="D124" s="61">
        <v>1218859.8028143274</v>
      </c>
      <c r="E124" s="75">
        <v>673790183.96875</v>
      </c>
      <c r="F124" s="76">
        <f t="shared" ref="F124:F135" si="5">+E124/C124</f>
        <v>87.886117590830125</v>
      </c>
      <c r="G124" s="38"/>
      <c r="H124" s="44"/>
      <c r="I124" s="40"/>
    </row>
    <row r="125" spans="2:9" x14ac:dyDescent="0.2">
      <c r="B125" s="19">
        <v>39508</v>
      </c>
      <c r="C125" s="61">
        <v>6104597.9242456146</v>
      </c>
      <c r="D125" s="61">
        <v>970524.31228070182</v>
      </c>
      <c r="E125" s="75">
        <v>592129298.25</v>
      </c>
      <c r="F125" s="76">
        <f t="shared" si="5"/>
        <v>96.99726429127162</v>
      </c>
      <c r="G125" s="38"/>
      <c r="H125" s="44"/>
      <c r="I125" s="40"/>
    </row>
    <row r="126" spans="2:9" x14ac:dyDescent="0.2">
      <c r="B126" s="19">
        <v>39539</v>
      </c>
      <c r="C126" s="61">
        <v>6085198.8231130298</v>
      </c>
      <c r="D126" s="61">
        <v>967440.19445358182</v>
      </c>
      <c r="E126" s="75">
        <v>602888349.0234375</v>
      </c>
      <c r="F126" s="76">
        <f t="shared" si="5"/>
        <v>99.074552294581466</v>
      </c>
      <c r="G126" s="38"/>
      <c r="H126" s="44"/>
      <c r="I126" s="40"/>
    </row>
    <row r="127" spans="2:9" x14ac:dyDescent="0.2">
      <c r="B127" s="19">
        <v>39569</v>
      </c>
      <c r="C127" s="61">
        <v>6550688.6803245619</v>
      </c>
      <c r="D127" s="61">
        <v>1041444.9412280702</v>
      </c>
      <c r="E127" s="75">
        <v>704990796.625</v>
      </c>
      <c r="F127" s="76">
        <f t="shared" si="5"/>
        <v>107.62086721392939</v>
      </c>
      <c r="G127" s="38"/>
      <c r="H127" s="44"/>
      <c r="I127" s="40"/>
    </row>
    <row r="128" spans="2:9" ht="13.5" thickBot="1" x14ac:dyDescent="0.25">
      <c r="B128" s="19">
        <v>39600</v>
      </c>
      <c r="C128" s="61">
        <v>5615326.8554375004</v>
      </c>
      <c r="D128" s="61">
        <v>892738.76875000005</v>
      </c>
      <c r="E128" s="75">
        <v>677485065.5</v>
      </c>
      <c r="F128" s="76">
        <f t="shared" si="5"/>
        <v>120.64926636353671</v>
      </c>
      <c r="G128" s="41"/>
      <c r="H128" s="48"/>
      <c r="I128" s="43"/>
    </row>
    <row r="129" spans="2:9" x14ac:dyDescent="0.2">
      <c r="B129" s="19">
        <v>39630</v>
      </c>
      <c r="C129" s="61">
        <v>5343043.2254459662</v>
      </c>
      <c r="D129" s="61">
        <v>849450.43329824577</v>
      </c>
      <c r="E129" s="75">
        <v>675502062.01999664</v>
      </c>
      <c r="F129" s="76">
        <f t="shared" si="5"/>
        <v>126.42646400518586</v>
      </c>
      <c r="G129" s="57" t="s">
        <v>116</v>
      </c>
    </row>
    <row r="130" spans="2:9" x14ac:dyDescent="0.2">
      <c r="B130" s="19">
        <v>39661</v>
      </c>
      <c r="C130" s="61">
        <v>6022692.7188854581</v>
      </c>
      <c r="D130" s="61">
        <v>957502.81699291861</v>
      </c>
      <c r="E130" s="75">
        <v>821204214.41751099</v>
      </c>
      <c r="F130" s="76">
        <f t="shared" si="5"/>
        <v>136.35167071407233</v>
      </c>
      <c r="G130" s="11" t="s">
        <v>117</v>
      </c>
    </row>
    <row r="131" spans="2:9" x14ac:dyDescent="0.2">
      <c r="B131" s="19">
        <v>39692</v>
      </c>
      <c r="C131" s="61">
        <v>7133107.3804583326</v>
      </c>
      <c r="D131" s="61">
        <v>1134039.3291666666</v>
      </c>
      <c r="E131" s="75">
        <v>773276505.625</v>
      </c>
      <c r="F131" s="76">
        <f t="shared" si="5"/>
        <v>108.40668230278537</v>
      </c>
      <c r="G131" s="57" t="s">
        <v>118</v>
      </c>
    </row>
    <row r="132" spans="2:9" x14ac:dyDescent="0.2">
      <c r="B132" s="19">
        <v>39722</v>
      </c>
      <c r="C132" s="61">
        <v>7756549.203750439</v>
      </c>
      <c r="D132" s="61">
        <v>1233155.6762719299</v>
      </c>
      <c r="E132" s="75">
        <v>657913499.40249634</v>
      </c>
      <c r="F132" s="76">
        <f t="shared" si="5"/>
        <v>84.820386246551834</v>
      </c>
      <c r="G132" s="57" t="s">
        <v>119</v>
      </c>
    </row>
    <row r="133" spans="2:9" x14ac:dyDescent="0.2">
      <c r="B133" s="19">
        <v>39753</v>
      </c>
      <c r="C133" s="61">
        <v>2998045.8963910821</v>
      </c>
      <c r="D133" s="61">
        <v>476636.86747076025</v>
      </c>
      <c r="E133" s="75">
        <v>173667382.59375</v>
      </c>
      <c r="F133" s="76">
        <f t="shared" si="5"/>
        <v>57.926859226139022</v>
      </c>
      <c r="G133" s="11" t="s">
        <v>120</v>
      </c>
    </row>
    <row r="134" spans="2:9" ht="13.5" thickBot="1" x14ac:dyDescent="0.25">
      <c r="B134" s="19">
        <v>39783</v>
      </c>
      <c r="C134" s="79">
        <v>7075975.3991988311</v>
      </c>
      <c r="D134" s="79">
        <v>1124956.3432748539</v>
      </c>
      <c r="E134" s="80">
        <v>320309999.90625</v>
      </c>
      <c r="F134" s="81">
        <f t="shared" si="5"/>
        <v>45.267257421855469</v>
      </c>
    </row>
    <row r="135" spans="2:9" ht="13.5" thickBot="1" x14ac:dyDescent="0.25">
      <c r="B135" s="56" t="s">
        <v>121</v>
      </c>
      <c r="C135" s="64">
        <f>SUM(C123:C134)</f>
        <v>74050346.007825747</v>
      </c>
      <c r="D135" s="64">
        <f>SUM(D123:D134)</f>
        <v>11772710.017142408</v>
      </c>
      <c r="E135" s="77">
        <f>SUM(E123:E134)</f>
        <v>7175213674.8321915</v>
      </c>
      <c r="F135" s="78">
        <f t="shared" si="5"/>
        <v>96.89642333438799</v>
      </c>
    </row>
    <row r="136" spans="2:9" x14ac:dyDescent="0.2">
      <c r="B136" s="19">
        <v>39814</v>
      </c>
      <c r="C136" s="61">
        <v>4807643.0405403506</v>
      </c>
      <c r="D136" s="61">
        <v>764331.1670175438</v>
      </c>
      <c r="E136" s="75">
        <v>178900829.89999998</v>
      </c>
      <c r="F136" s="76">
        <f>+E136/C136</f>
        <v>37.211753949164368</v>
      </c>
      <c r="G136" s="199" t="s">
        <v>40</v>
      </c>
      <c r="H136" s="200"/>
      <c r="I136" s="201"/>
    </row>
    <row r="137" spans="2:9" x14ac:dyDescent="0.2">
      <c r="B137" s="19">
        <v>39845</v>
      </c>
      <c r="C137" s="61">
        <v>4781152.7254035091</v>
      </c>
      <c r="D137" s="61">
        <v>760119.67017543863</v>
      </c>
      <c r="E137" s="75">
        <v>172774685.69999999</v>
      </c>
      <c r="F137" s="76">
        <f t="shared" ref="F137:F148" si="6">+E137/C137</f>
        <v>36.136617176440133</v>
      </c>
      <c r="G137" s="38"/>
      <c r="H137" s="44"/>
      <c r="I137" s="40"/>
    </row>
    <row r="138" spans="2:9" x14ac:dyDescent="0.2">
      <c r="B138" s="19">
        <v>39873</v>
      </c>
      <c r="C138" s="61">
        <v>6826116.5491801184</v>
      </c>
      <c r="D138" s="61">
        <v>1085233.1556725148</v>
      </c>
      <c r="E138" s="75">
        <v>253401288</v>
      </c>
      <c r="F138" s="76">
        <f t="shared" si="6"/>
        <v>37.122320747722348</v>
      </c>
      <c r="G138" s="38"/>
      <c r="H138" s="44"/>
      <c r="I138" s="40"/>
    </row>
    <row r="139" spans="2:9" x14ac:dyDescent="0.2">
      <c r="B139" s="19">
        <v>39904</v>
      </c>
      <c r="C139" s="61">
        <v>7640071.5118713453</v>
      </c>
      <c r="D139" s="61">
        <v>1214637.7602339182</v>
      </c>
      <c r="E139" s="75">
        <v>365708179.10000002</v>
      </c>
      <c r="F139" s="76">
        <f t="shared" si="6"/>
        <v>47.867114664012369</v>
      </c>
      <c r="G139" s="38"/>
      <c r="H139" s="44"/>
      <c r="I139" s="40"/>
    </row>
    <row r="140" spans="2:9" x14ac:dyDescent="0.2">
      <c r="B140" s="19">
        <v>39934</v>
      </c>
      <c r="C140" s="61">
        <v>4108594.9425555556</v>
      </c>
      <c r="D140" s="61">
        <v>653194.74444444443</v>
      </c>
      <c r="E140" s="75">
        <v>201610106.44</v>
      </c>
      <c r="F140" s="76">
        <f t="shared" si="6"/>
        <v>49.070329214443817</v>
      </c>
      <c r="G140" s="38"/>
      <c r="H140" s="44"/>
      <c r="I140" s="40"/>
    </row>
    <row r="141" spans="2:9" ht="13.5" thickBot="1" x14ac:dyDescent="0.25">
      <c r="B141" s="19">
        <v>39965</v>
      </c>
      <c r="C141" s="61">
        <v>6177845.1522783637</v>
      </c>
      <c r="D141" s="61">
        <v>982169.34058479546</v>
      </c>
      <c r="E141" s="75">
        <v>353584234.69</v>
      </c>
      <c r="F141" s="76">
        <f t="shared" si="6"/>
        <v>57.234233939903724</v>
      </c>
      <c r="G141" s="41"/>
      <c r="H141" s="48"/>
      <c r="I141" s="43"/>
    </row>
    <row r="142" spans="2:9" x14ac:dyDescent="0.2">
      <c r="B142" s="19">
        <v>39995</v>
      </c>
      <c r="C142" s="61">
        <v>8967017.136911111</v>
      </c>
      <c r="D142" s="61">
        <v>1425598.9088888888</v>
      </c>
      <c r="E142" s="75">
        <v>560721075.36000001</v>
      </c>
      <c r="F142" s="76">
        <f t="shared" si="6"/>
        <v>62.531504824708399</v>
      </c>
      <c r="G142" s="57" t="s">
        <v>116</v>
      </c>
    </row>
    <row r="143" spans="2:9" x14ac:dyDescent="0.2">
      <c r="B143" s="19">
        <v>40026</v>
      </c>
      <c r="C143" s="61">
        <v>6385254.5461403504</v>
      </c>
      <c r="D143" s="61">
        <v>1015143.8070175438</v>
      </c>
      <c r="E143" s="75">
        <v>415438768.30000001</v>
      </c>
      <c r="F143" s="76">
        <f t="shared" si="6"/>
        <v>65.062209391654932</v>
      </c>
      <c r="G143" s="11" t="s">
        <v>117</v>
      </c>
    </row>
    <row r="144" spans="2:9" x14ac:dyDescent="0.2">
      <c r="B144" s="19">
        <v>40057</v>
      </c>
      <c r="C144" s="61">
        <v>3327245.5985274855</v>
      </c>
      <c r="D144" s="61">
        <v>528973.86304093571</v>
      </c>
      <c r="E144" s="75">
        <v>220807776.30000001</v>
      </c>
      <c r="F144" s="76">
        <f t="shared" si="6"/>
        <v>66.363533968674048</v>
      </c>
      <c r="G144" s="57" t="s">
        <v>118</v>
      </c>
    </row>
    <row r="145" spans="2:9" x14ac:dyDescent="0.2">
      <c r="B145" s="19">
        <v>40087</v>
      </c>
      <c r="C145" s="61">
        <v>6127466.8929005843</v>
      </c>
      <c r="D145" s="61">
        <v>974160.07836257305</v>
      </c>
      <c r="E145" s="75">
        <v>406751506.10000002</v>
      </c>
      <c r="F145" s="76">
        <f t="shared" si="6"/>
        <v>66.381673407533398</v>
      </c>
      <c r="G145" s="57" t="s">
        <v>119</v>
      </c>
    </row>
    <row r="146" spans="2:9" x14ac:dyDescent="0.2">
      <c r="B146" s="19">
        <v>40118</v>
      </c>
      <c r="C146" s="61">
        <v>6938186.6547847958</v>
      </c>
      <c r="D146" s="61">
        <v>1103050.3425730995</v>
      </c>
      <c r="E146" s="75">
        <v>511562007.89999998</v>
      </c>
      <c r="F146" s="76">
        <f t="shared" si="6"/>
        <v>73.731370075956434</v>
      </c>
      <c r="G146" s="11" t="s">
        <v>120</v>
      </c>
    </row>
    <row r="147" spans="2:9" ht="13.5" thickBot="1" x14ac:dyDescent="0.25">
      <c r="B147" s="19">
        <v>40148</v>
      </c>
      <c r="C147" s="79">
        <v>4450904.5186140351</v>
      </c>
      <c r="D147" s="79">
        <v>707615.98070175445</v>
      </c>
      <c r="E147" s="80">
        <v>312297219</v>
      </c>
      <c r="F147" s="81">
        <f t="shared" si="6"/>
        <v>70.164888438731566</v>
      </c>
    </row>
    <row r="148" spans="2:9" ht="13.5" thickBot="1" x14ac:dyDescent="0.25">
      <c r="B148" s="56" t="s">
        <v>41</v>
      </c>
      <c r="C148" s="64">
        <f>SUM(C136:C147)</f>
        <v>70537499.269707605</v>
      </c>
      <c r="D148" s="64">
        <f>SUM(D136:D147)</f>
        <v>11214228.818713449</v>
      </c>
      <c r="E148" s="77">
        <f>SUM(E136:E147)</f>
        <v>3953557676.7900004</v>
      </c>
      <c r="F148" s="78">
        <f t="shared" si="6"/>
        <v>56.049019567211388</v>
      </c>
    </row>
    <row r="149" spans="2:9" x14ac:dyDescent="0.2">
      <c r="B149" s="19">
        <v>40179</v>
      </c>
      <c r="C149" s="61">
        <v>5666413.4057368422</v>
      </c>
      <c r="D149" s="61">
        <v>900860.6368421053</v>
      </c>
      <c r="E149" s="75">
        <v>423192985.62</v>
      </c>
      <c r="F149" s="76">
        <f>+E149/C149</f>
        <v>74.68445298953074</v>
      </c>
      <c r="G149" s="199" t="s">
        <v>42</v>
      </c>
      <c r="H149" s="200"/>
      <c r="I149" s="201"/>
    </row>
    <row r="150" spans="2:9" x14ac:dyDescent="0.2">
      <c r="B150" s="19">
        <v>40210</v>
      </c>
      <c r="C150" s="61">
        <v>6614400.8204795327</v>
      </c>
      <c r="D150" s="61">
        <v>1051574.0573099416</v>
      </c>
      <c r="E150" s="75">
        <v>474476080.39999998</v>
      </c>
      <c r="F150" s="76">
        <f t="shared" ref="F150:F161" si="7">+E150/C150</f>
        <v>71.733796193742194</v>
      </c>
      <c r="G150" s="38"/>
      <c r="H150" s="44"/>
      <c r="I150" s="40"/>
    </row>
    <row r="151" spans="2:9" x14ac:dyDescent="0.2">
      <c r="B151" s="19">
        <v>40238</v>
      </c>
      <c r="C151" s="61">
        <v>1586992.4130713451</v>
      </c>
      <c r="D151" s="61">
        <v>252304.04023391815</v>
      </c>
      <c r="E151" s="75">
        <v>117167038.8</v>
      </c>
      <c r="F151" s="76">
        <f t="shared" si="7"/>
        <v>73.829614959055647</v>
      </c>
      <c r="G151" s="38"/>
      <c r="H151" s="44"/>
      <c r="I151" s="40"/>
    </row>
    <row r="152" spans="2:9" x14ac:dyDescent="0.2">
      <c r="B152" s="19">
        <v>40269</v>
      </c>
      <c r="C152" s="61">
        <v>1530004.0199134506</v>
      </c>
      <c r="D152" s="61">
        <v>243243.88233918132</v>
      </c>
      <c r="E152" s="75">
        <v>117636427.5</v>
      </c>
      <c r="F152" s="76">
        <f t="shared" si="7"/>
        <v>76.886351910797245</v>
      </c>
      <c r="G152" s="38"/>
      <c r="H152" s="44"/>
      <c r="I152" s="40"/>
    </row>
    <row r="153" spans="2:9" x14ac:dyDescent="0.2">
      <c r="B153" s="19">
        <v>40299</v>
      </c>
      <c r="C153" s="61">
        <v>4952036.8111809362</v>
      </c>
      <c r="D153" s="61">
        <v>787287.25138011703</v>
      </c>
      <c r="E153" s="75">
        <v>371128340.19000006</v>
      </c>
      <c r="F153" s="76">
        <f t="shared" si="7"/>
        <v>74.944584287428853</v>
      </c>
      <c r="G153" s="38"/>
      <c r="H153" s="44"/>
      <c r="I153" s="40"/>
    </row>
    <row r="154" spans="2:9" ht="13.5" thickBot="1" x14ac:dyDescent="0.25">
      <c r="B154" s="19">
        <v>40330</v>
      </c>
      <c r="C154" s="61">
        <v>4752711.6311380118</v>
      </c>
      <c r="D154" s="61">
        <v>755598.03356725152</v>
      </c>
      <c r="E154" s="75">
        <v>331456711.39999998</v>
      </c>
      <c r="F154" s="76">
        <f t="shared" si="7"/>
        <v>69.740547528366335</v>
      </c>
      <c r="G154" s="41"/>
      <c r="H154" s="48"/>
      <c r="I154" s="43"/>
    </row>
    <row r="155" spans="2:9" x14ac:dyDescent="0.2">
      <c r="B155" s="19">
        <v>40360</v>
      </c>
      <c r="C155" s="61">
        <v>3930885.3032251461</v>
      </c>
      <c r="D155" s="61">
        <v>624942.01959064323</v>
      </c>
      <c r="E155" s="75">
        <v>271719831.08000004</v>
      </c>
      <c r="F155" s="76">
        <f t="shared" si="7"/>
        <v>69.124334626875012</v>
      </c>
      <c r="G155" s="57" t="s">
        <v>116</v>
      </c>
    </row>
    <row r="156" spans="2:9" x14ac:dyDescent="0.2">
      <c r="B156" s="19">
        <v>40391</v>
      </c>
      <c r="C156" s="61">
        <v>5535135.8228725148</v>
      </c>
      <c r="D156" s="61">
        <v>879989.79695906432</v>
      </c>
      <c r="E156" s="75">
        <v>414425119.40999997</v>
      </c>
      <c r="F156" s="76">
        <f t="shared" si="7"/>
        <v>74.871716371890187</v>
      </c>
      <c r="G156" s="11" t="s">
        <v>117</v>
      </c>
    </row>
    <row r="157" spans="2:9" x14ac:dyDescent="0.2">
      <c r="B157" s="19">
        <v>40422</v>
      </c>
      <c r="C157" s="61">
        <v>5257328.8492091233</v>
      </c>
      <c r="D157" s="61">
        <v>835823.3464561404</v>
      </c>
      <c r="E157" s="75">
        <v>364473073.62</v>
      </c>
      <c r="F157" s="76">
        <f t="shared" si="7"/>
        <v>69.326664561762925</v>
      </c>
      <c r="G157" s="57" t="s">
        <v>118</v>
      </c>
    </row>
    <row r="158" spans="2:9" x14ac:dyDescent="0.2">
      <c r="B158" s="19">
        <v>40452</v>
      </c>
      <c r="C158" s="61">
        <v>8111829.8683754392</v>
      </c>
      <c r="D158" s="61">
        <v>1289639.08877193</v>
      </c>
      <c r="E158" s="75">
        <v>607297200.47000003</v>
      </c>
      <c r="F158" s="76">
        <f t="shared" si="7"/>
        <v>74.865623456625059</v>
      </c>
      <c r="G158" s="57" t="s">
        <v>119</v>
      </c>
    </row>
    <row r="159" spans="2:9" x14ac:dyDescent="0.2">
      <c r="B159" s="19">
        <v>40483</v>
      </c>
      <c r="C159" s="61">
        <v>5040520.3399074851</v>
      </c>
      <c r="D159" s="61">
        <v>801354.58504093555</v>
      </c>
      <c r="E159" s="75">
        <v>383320677.81</v>
      </c>
      <c r="F159" s="76">
        <f t="shared" si="7"/>
        <v>76.047838707270358</v>
      </c>
      <c r="G159" s="11" t="s">
        <v>120</v>
      </c>
    </row>
    <row r="160" spans="2:9" ht="13.5" thickBot="1" x14ac:dyDescent="0.25">
      <c r="B160" s="19">
        <v>40513</v>
      </c>
      <c r="C160" s="79">
        <v>5822085.210160234</v>
      </c>
      <c r="D160" s="79">
        <v>925609.7313450292</v>
      </c>
      <c r="E160" s="80">
        <v>463948072.79000002</v>
      </c>
      <c r="F160" s="81">
        <f t="shared" si="7"/>
        <v>79.687612950142878</v>
      </c>
    </row>
    <row r="161" spans="2:10" ht="13.5" thickBot="1" x14ac:dyDescent="0.25">
      <c r="B161" s="56" t="s">
        <v>43</v>
      </c>
      <c r="C161" s="64">
        <f>SUM(C149:C160)</f>
        <v>58800344.495270051</v>
      </c>
      <c r="D161" s="64">
        <f>SUM(D149:D160)</f>
        <v>9348226.4698362574</v>
      </c>
      <c r="E161" s="77">
        <f>SUM(E149:E160)</f>
        <v>4340241559.0900002</v>
      </c>
      <c r="F161" s="78">
        <f t="shared" si="7"/>
        <v>73.813199503263675</v>
      </c>
    </row>
    <row r="162" spans="2:10" x14ac:dyDescent="0.2">
      <c r="B162" s="19">
        <v>40544</v>
      </c>
      <c r="C162" s="61">
        <v>6448988.2197976597</v>
      </c>
      <c r="D162" s="61">
        <v>1025276.3465497075</v>
      </c>
      <c r="E162" s="75">
        <v>534640538.66000003</v>
      </c>
      <c r="F162" s="76">
        <f>+E162/C162</f>
        <v>82.90301058679475</v>
      </c>
      <c r="G162" s="199" t="s">
        <v>44</v>
      </c>
      <c r="H162" s="200"/>
      <c r="I162" s="201"/>
    </row>
    <row r="163" spans="2:10" x14ac:dyDescent="0.2">
      <c r="B163" s="19">
        <v>40575</v>
      </c>
      <c r="C163" s="61">
        <v>4955710.4358023386</v>
      </c>
      <c r="D163" s="61">
        <v>787871.29345029232</v>
      </c>
      <c r="E163" s="75">
        <v>426155268.10000002</v>
      </c>
      <c r="F163" s="76">
        <f t="shared" ref="F163:F174" si="8">+E163/C163</f>
        <v>85.992770082218229</v>
      </c>
      <c r="G163" s="38"/>
      <c r="H163" s="44"/>
      <c r="I163" s="40"/>
    </row>
    <row r="164" spans="2:10" x14ac:dyDescent="0.2">
      <c r="B164" s="19">
        <v>40603</v>
      </c>
      <c r="C164" s="61">
        <v>7173320.2925789477</v>
      </c>
      <c r="D164" s="61">
        <v>1140432.4789473685</v>
      </c>
      <c r="E164" s="75">
        <v>699432872.10000002</v>
      </c>
      <c r="F164" s="76">
        <f t="shared" si="8"/>
        <v>97.504759800505212</v>
      </c>
      <c r="G164" s="38"/>
      <c r="H164" s="44"/>
      <c r="I164" s="40"/>
    </row>
    <row r="165" spans="2:10" x14ac:dyDescent="0.2">
      <c r="B165" s="19">
        <v>40634</v>
      </c>
      <c r="C165" s="61">
        <v>4261240.5460250294</v>
      </c>
      <c r="D165" s="61">
        <v>677462.72591812874</v>
      </c>
      <c r="E165" s="75">
        <v>490668889.60999995</v>
      </c>
      <c r="F165" s="76">
        <f t="shared" si="8"/>
        <v>115.14695880468558</v>
      </c>
      <c r="G165" s="38"/>
      <c r="H165" s="44"/>
      <c r="I165" s="40"/>
    </row>
    <row r="166" spans="2:10" x14ac:dyDescent="0.2">
      <c r="B166" s="19">
        <v>40664</v>
      </c>
      <c r="C166" s="61">
        <v>6295837.2713278355</v>
      </c>
      <c r="D166" s="61">
        <v>1000928.0240584795</v>
      </c>
      <c r="E166" s="75">
        <v>677714352.32000005</v>
      </c>
      <c r="F166" s="76">
        <f t="shared" si="8"/>
        <v>107.64483310367795</v>
      </c>
      <c r="G166" s="38"/>
      <c r="H166" s="44"/>
      <c r="I166" s="40"/>
    </row>
    <row r="167" spans="2:10" ht="13.5" thickBot="1" x14ac:dyDescent="0.25">
      <c r="B167" s="19">
        <v>40695</v>
      </c>
      <c r="C167" s="61">
        <v>4232316.0865204679</v>
      </c>
      <c r="D167" s="61">
        <v>672864.24269005843</v>
      </c>
      <c r="E167" s="75">
        <v>569875954.07000005</v>
      </c>
      <c r="F167" s="76">
        <f t="shared" si="8"/>
        <v>134.64872245364703</v>
      </c>
      <c r="G167" s="41"/>
      <c r="H167" s="48"/>
      <c r="I167" s="43"/>
    </row>
    <row r="168" spans="2:10" x14ac:dyDescent="0.2">
      <c r="B168" s="19">
        <v>40725</v>
      </c>
      <c r="C168" s="61">
        <v>5793765.5034781294</v>
      </c>
      <c r="D168" s="61">
        <v>921107.39323976613</v>
      </c>
      <c r="E168" s="75">
        <v>569241475.90999997</v>
      </c>
      <c r="F168" s="76">
        <f t="shared" si="8"/>
        <v>98.250693019638319</v>
      </c>
      <c r="G168" s="57" t="s">
        <v>116</v>
      </c>
    </row>
    <row r="169" spans="2:10" x14ac:dyDescent="0.2">
      <c r="B169" s="19">
        <v>40756</v>
      </c>
      <c r="C169" s="61">
        <v>6348577.5046432745</v>
      </c>
      <c r="D169" s="61">
        <v>1009312.7988304093</v>
      </c>
      <c r="E169" s="75">
        <v>662213188.10000002</v>
      </c>
      <c r="F169" s="76">
        <f t="shared" si="8"/>
        <v>104.30890819489329</v>
      </c>
      <c r="G169" s="11" t="s">
        <v>117</v>
      </c>
    </row>
    <row r="170" spans="2:10" x14ac:dyDescent="0.2">
      <c r="B170" s="19">
        <v>40787</v>
      </c>
      <c r="C170" s="61">
        <v>5558315.3821637426</v>
      </c>
      <c r="D170" s="61">
        <v>883674.94152046775</v>
      </c>
      <c r="E170" s="75">
        <v>540774784.48000002</v>
      </c>
      <c r="F170" s="76">
        <f t="shared" si="8"/>
        <v>97.291130009518653</v>
      </c>
      <c r="G170" s="57" t="s">
        <v>118</v>
      </c>
    </row>
    <row r="171" spans="2:10" x14ac:dyDescent="0.2">
      <c r="B171" s="19">
        <v>40817</v>
      </c>
      <c r="C171" s="61">
        <v>3106008.807766316</v>
      </c>
      <c r="D171" s="61">
        <v>493801.08231578948</v>
      </c>
      <c r="E171" s="75">
        <v>325374433.33000004</v>
      </c>
      <c r="F171" s="76">
        <f t="shared" si="8"/>
        <v>104.75644258201342</v>
      </c>
      <c r="G171" s="57" t="s">
        <v>119</v>
      </c>
    </row>
    <row r="172" spans="2:10" x14ac:dyDescent="0.2">
      <c r="B172" s="19">
        <v>40848</v>
      </c>
      <c r="C172" s="61">
        <v>4535639.1206783624</v>
      </c>
      <c r="D172" s="61">
        <v>721087.3005847953</v>
      </c>
      <c r="E172" s="75">
        <v>476010582.77999997</v>
      </c>
      <c r="F172" s="76">
        <f t="shared" si="8"/>
        <v>104.94895429617128</v>
      </c>
      <c r="G172" s="11" t="s">
        <v>120</v>
      </c>
    </row>
    <row r="173" spans="2:10" ht="13.5" thickBot="1" x14ac:dyDescent="0.25">
      <c r="B173" s="19">
        <v>40878</v>
      </c>
      <c r="C173" s="79">
        <v>4869116.4725865498</v>
      </c>
      <c r="D173" s="79">
        <v>774104.36766081874</v>
      </c>
      <c r="E173" s="80">
        <v>530427051.75000006</v>
      </c>
      <c r="F173" s="81">
        <f t="shared" si="8"/>
        <v>108.93702270963114</v>
      </c>
    </row>
    <row r="174" spans="2:10" ht="13.5" thickBot="1" x14ac:dyDescent="0.25">
      <c r="B174" s="56" t="s">
        <v>45</v>
      </c>
      <c r="C174" s="64">
        <f>SUM(C162:C173)</f>
        <v>63578835.643368661</v>
      </c>
      <c r="D174" s="64">
        <f>SUM(D162:D173)</f>
        <v>10107922.995766081</v>
      </c>
      <c r="E174" s="77">
        <f>SUM(E162:E173)</f>
        <v>6502529391.21</v>
      </c>
      <c r="F174" s="78">
        <f t="shared" si="8"/>
        <v>102.27506253314377</v>
      </c>
    </row>
    <row r="175" spans="2:10" x14ac:dyDescent="0.2">
      <c r="B175" s="19">
        <v>40909</v>
      </c>
      <c r="C175" s="61">
        <v>5944323.662818714</v>
      </c>
      <c r="D175" s="61">
        <v>945043.50760233926</v>
      </c>
      <c r="E175" s="75">
        <v>615447126.64999998</v>
      </c>
      <c r="F175" s="76">
        <f>+E175/C175</f>
        <v>103.53526516390322</v>
      </c>
      <c r="G175" s="199" t="s">
        <v>46</v>
      </c>
      <c r="H175" s="200"/>
      <c r="I175" s="201"/>
      <c r="J175" s="149"/>
    </row>
    <row r="176" spans="2:10" x14ac:dyDescent="0.2">
      <c r="B176" s="19">
        <v>40940</v>
      </c>
      <c r="C176" s="61">
        <v>4077627.429695907</v>
      </c>
      <c r="D176" s="61">
        <v>648271.45146198838</v>
      </c>
      <c r="E176" s="75">
        <v>427173719.64999998</v>
      </c>
      <c r="F176" s="76">
        <f t="shared" ref="F176:F187" si="9">+E176/C176</f>
        <v>104.76036053197161</v>
      </c>
      <c r="G176" s="38"/>
      <c r="H176" s="44"/>
      <c r="I176" s="40"/>
      <c r="J176" s="149"/>
    </row>
    <row r="177" spans="2:12" x14ac:dyDescent="0.2">
      <c r="B177" s="19">
        <v>40969</v>
      </c>
      <c r="C177" s="61">
        <v>4621692.3068456147</v>
      </c>
      <c r="D177" s="61">
        <v>734768.25228070188</v>
      </c>
      <c r="E177" s="75">
        <v>507717473.26000005</v>
      </c>
      <c r="F177" s="76">
        <f t="shared" si="9"/>
        <v>109.85531695997436</v>
      </c>
      <c r="G177" s="38"/>
      <c r="H177" s="44"/>
      <c r="I177" s="40"/>
      <c r="J177" s="149"/>
    </row>
    <row r="178" spans="2:12" x14ac:dyDescent="0.2">
      <c r="B178" s="19">
        <v>41000</v>
      </c>
      <c r="C178" s="61">
        <v>4099157.9378479538</v>
      </c>
      <c r="D178" s="61">
        <v>651694.4257309942</v>
      </c>
      <c r="E178" s="75">
        <v>479127905.27000004</v>
      </c>
      <c r="F178" s="76">
        <f t="shared" si="9"/>
        <v>116.88447055092999</v>
      </c>
      <c r="G178" s="38"/>
      <c r="H178" s="44"/>
      <c r="I178" s="40"/>
      <c r="J178" s="149"/>
    </row>
    <row r="179" spans="2:12" x14ac:dyDescent="0.2">
      <c r="B179" s="19">
        <v>41030</v>
      </c>
      <c r="C179" s="61">
        <v>5925038.7018078361</v>
      </c>
      <c r="D179" s="61">
        <v>941977.53605847957</v>
      </c>
      <c r="E179" s="75">
        <v>639524277.77999997</v>
      </c>
      <c r="F179" s="76">
        <f t="shared" si="9"/>
        <v>107.93588193523016</v>
      </c>
      <c r="G179" s="38"/>
      <c r="H179" s="44"/>
      <c r="I179" s="40"/>
      <c r="J179" s="149"/>
    </row>
    <row r="180" spans="2:12" ht="13.5" thickBot="1" x14ac:dyDescent="0.25">
      <c r="B180" s="19">
        <v>41061</v>
      </c>
      <c r="C180" s="61">
        <v>3742374.0753946207</v>
      </c>
      <c r="D180" s="61">
        <v>594972.03106432757</v>
      </c>
      <c r="E180" s="75">
        <v>375028097.17000002</v>
      </c>
      <c r="F180" s="76">
        <f t="shared" si="9"/>
        <v>100.21128022335783</v>
      </c>
      <c r="G180" s="41"/>
      <c r="H180" s="48"/>
      <c r="I180" s="43"/>
      <c r="J180" s="149"/>
    </row>
    <row r="181" spans="2:12" x14ac:dyDescent="0.2">
      <c r="B181" s="19">
        <v>41091</v>
      </c>
      <c r="C181" s="61">
        <v>5647206.6903396491</v>
      </c>
      <c r="D181" s="61">
        <v>897807.10498245619</v>
      </c>
      <c r="E181" s="75">
        <v>520197893.3300001</v>
      </c>
      <c r="F181" s="76">
        <f t="shared" si="9"/>
        <v>92.115964910558816</v>
      </c>
      <c r="G181" s="57" t="s">
        <v>116</v>
      </c>
      <c r="J181" s="149"/>
    </row>
    <row r="182" spans="2:12" x14ac:dyDescent="0.2">
      <c r="B182" s="19">
        <v>41122</v>
      </c>
      <c r="C182" s="61">
        <v>4092455.2182105267</v>
      </c>
      <c r="D182" s="61">
        <v>650628.81052631582</v>
      </c>
      <c r="E182" s="75">
        <v>407007432.39999998</v>
      </c>
      <c r="F182" s="76">
        <f t="shared" si="9"/>
        <v>99.453118164593789</v>
      </c>
      <c r="G182" s="11" t="s">
        <v>117</v>
      </c>
      <c r="J182" s="149"/>
    </row>
    <row r="183" spans="2:12" x14ac:dyDescent="0.2">
      <c r="B183" s="19">
        <v>41153</v>
      </c>
      <c r="C183" s="61">
        <v>5230475.351532164</v>
      </c>
      <c r="D183" s="61">
        <v>831554.1099415205</v>
      </c>
      <c r="E183" s="75">
        <v>531772441.86999995</v>
      </c>
      <c r="F183" s="76">
        <f t="shared" si="9"/>
        <v>101.66809059031849</v>
      </c>
      <c r="G183" s="57" t="s">
        <v>118</v>
      </c>
      <c r="J183" s="149"/>
    </row>
    <row r="184" spans="2:12" x14ac:dyDescent="0.2">
      <c r="B184" s="19">
        <v>41183</v>
      </c>
      <c r="C184" s="61">
        <v>6983653.9748131009</v>
      </c>
      <c r="D184" s="61">
        <v>1110278.8513216376</v>
      </c>
      <c r="E184" s="75">
        <v>715970636.15000021</v>
      </c>
      <c r="F184" s="76">
        <f t="shared" si="9"/>
        <v>102.52092081483194</v>
      </c>
      <c r="G184" s="57" t="s">
        <v>119</v>
      </c>
      <c r="J184" s="149"/>
      <c r="L184" s="13"/>
    </row>
    <row r="185" spans="2:12" x14ac:dyDescent="0.2">
      <c r="B185" s="19">
        <v>41214</v>
      </c>
      <c r="C185" s="61">
        <v>4758489.9731111117</v>
      </c>
      <c r="D185" s="61">
        <v>756516.68888888892</v>
      </c>
      <c r="E185" s="75">
        <v>470210944.5</v>
      </c>
      <c r="F185" s="76">
        <f t="shared" si="9"/>
        <v>98.815159253677066</v>
      </c>
      <c r="G185" s="11" t="s">
        <v>120</v>
      </c>
      <c r="J185" s="149"/>
    </row>
    <row r="186" spans="2:12" ht="13.5" thickBot="1" x14ac:dyDescent="0.25">
      <c r="B186" s="19">
        <v>41244</v>
      </c>
      <c r="C186" s="79">
        <v>4314922.9103274848</v>
      </c>
      <c r="D186" s="79">
        <v>685997.28304093564</v>
      </c>
      <c r="E186" s="80">
        <v>421695446.07999992</v>
      </c>
      <c r="F186" s="81">
        <f t="shared" si="9"/>
        <v>97.729543457358076</v>
      </c>
      <c r="J186" s="149"/>
    </row>
    <row r="187" spans="2:12" ht="13.5" thickBot="1" x14ac:dyDescent="0.25">
      <c r="B187" s="56" t="s">
        <v>47</v>
      </c>
      <c r="C187" s="64">
        <f>SUM(C175:C186)</f>
        <v>59437418.232744686</v>
      </c>
      <c r="D187" s="64">
        <f>SUM(D175:D186)</f>
        <v>9449510.0529005863</v>
      </c>
      <c r="E187" s="77">
        <f>SUM(E175:E186)</f>
        <v>6110873394.1100006</v>
      </c>
      <c r="F187" s="78">
        <f t="shared" si="9"/>
        <v>102.81189149537214</v>
      </c>
    </row>
    <row r="188" spans="2:12" x14ac:dyDescent="0.2">
      <c r="B188" s="19">
        <v>41275</v>
      </c>
      <c r="C188" s="61">
        <v>6669053.8433099426</v>
      </c>
      <c r="D188" s="61">
        <v>1060262.9321637428</v>
      </c>
      <c r="E188" s="75">
        <v>673069585.81999993</v>
      </c>
      <c r="F188" s="76">
        <f t="shared" ref="F188:F212" si="10">+E188/C188</f>
        <v>100.92429925351244</v>
      </c>
      <c r="G188" s="199" t="s">
        <v>48</v>
      </c>
      <c r="H188" s="200"/>
      <c r="I188" s="201"/>
    </row>
    <row r="189" spans="2:12" x14ac:dyDescent="0.2">
      <c r="B189" s="19">
        <v>41306</v>
      </c>
      <c r="C189" s="61">
        <v>6336264.5684795324</v>
      </c>
      <c r="D189" s="61">
        <v>1007355.2573099416</v>
      </c>
      <c r="E189" s="75">
        <v>683823943.00999999</v>
      </c>
      <c r="F189" s="76">
        <f t="shared" si="10"/>
        <v>107.92225223860756</v>
      </c>
      <c r="G189" s="38"/>
      <c r="H189" s="44"/>
      <c r="I189" s="40"/>
    </row>
    <row r="190" spans="2:12" x14ac:dyDescent="0.2">
      <c r="B190" s="19">
        <v>41334</v>
      </c>
      <c r="C190" s="61">
        <v>2763167.8011578945</v>
      </c>
      <c r="D190" s="61">
        <v>439295.35789473681</v>
      </c>
      <c r="E190" s="75">
        <v>293860320.62</v>
      </c>
      <c r="F190" s="76">
        <f t="shared" si="10"/>
        <v>106.34906808658489</v>
      </c>
      <c r="G190" s="38"/>
      <c r="H190" s="44"/>
      <c r="I190" s="40"/>
    </row>
    <row r="191" spans="2:12" x14ac:dyDescent="0.2">
      <c r="B191" s="19">
        <v>41365</v>
      </c>
      <c r="C191" s="61">
        <v>5712022.1609395323</v>
      </c>
      <c r="D191" s="61">
        <v>908111.63130994153</v>
      </c>
      <c r="E191" s="75">
        <v>581792852.9000001</v>
      </c>
      <c r="F191" s="76">
        <f t="shared" si="10"/>
        <v>101.85409588892507</v>
      </c>
      <c r="G191" s="38"/>
      <c r="H191" s="44"/>
      <c r="I191" s="40"/>
    </row>
    <row r="192" spans="2:12" x14ac:dyDescent="0.2">
      <c r="B192" s="19">
        <v>41395</v>
      </c>
      <c r="C192" s="61">
        <v>8091765.7990526324</v>
      </c>
      <c r="D192" s="61">
        <v>1286449.2526315791</v>
      </c>
      <c r="E192" s="75">
        <v>804114268.24999988</v>
      </c>
      <c r="F192" s="76">
        <f t="shared" si="10"/>
        <v>99.374387274548155</v>
      </c>
      <c r="G192" s="38"/>
      <c r="H192" s="44"/>
      <c r="I192" s="40"/>
    </row>
    <row r="193" spans="2:9" ht="13.5" thickBot="1" x14ac:dyDescent="0.25">
      <c r="B193" s="19">
        <v>41426</v>
      </c>
      <c r="C193" s="61">
        <v>4737498.3082923982</v>
      </c>
      <c r="D193" s="61">
        <v>753179.38128654973</v>
      </c>
      <c r="E193" s="75">
        <v>447554134.73000002</v>
      </c>
      <c r="F193" s="76">
        <f t="shared" si="10"/>
        <v>94.470563492679773</v>
      </c>
      <c r="G193" s="41"/>
      <c r="H193" s="48"/>
      <c r="I193" s="43"/>
    </row>
    <row r="194" spans="2:9" x14ac:dyDescent="0.2">
      <c r="B194" s="19">
        <v>41456</v>
      </c>
      <c r="C194" s="61">
        <v>5045998.1044093566</v>
      </c>
      <c r="D194" s="61">
        <v>802225.45380116953</v>
      </c>
      <c r="E194" s="75">
        <v>490676687.56999999</v>
      </c>
      <c r="F194" s="76">
        <f t="shared" si="10"/>
        <v>97.240759393316225</v>
      </c>
      <c r="G194" s="57" t="s">
        <v>116</v>
      </c>
    </row>
    <row r="195" spans="2:9" x14ac:dyDescent="0.2">
      <c r="B195" s="19">
        <v>41487</v>
      </c>
      <c r="C195" s="61">
        <v>6635898.2731734496</v>
      </c>
      <c r="D195" s="61">
        <v>1054991.7763391812</v>
      </c>
      <c r="E195" s="75">
        <v>682510818.44000006</v>
      </c>
      <c r="F195" s="76">
        <f t="shared" si="10"/>
        <v>102.85130819427204</v>
      </c>
      <c r="G195" s="11" t="s">
        <v>117</v>
      </c>
    </row>
    <row r="196" spans="2:9" x14ac:dyDescent="0.2">
      <c r="B196" s="19">
        <v>41518</v>
      </c>
      <c r="C196" s="61">
        <v>4198244.0519810524</v>
      </c>
      <c r="D196" s="61">
        <v>667447.38505263161</v>
      </c>
      <c r="E196" s="75">
        <v>439906892.87999994</v>
      </c>
      <c r="F196" s="76">
        <f t="shared" si="10"/>
        <v>104.78354460418237</v>
      </c>
      <c r="G196" s="57" t="s">
        <v>118</v>
      </c>
    </row>
    <row r="197" spans="2:9" x14ac:dyDescent="0.2">
      <c r="B197" s="19">
        <v>41548</v>
      </c>
      <c r="C197" s="61">
        <v>5288239.8424093574</v>
      </c>
      <c r="D197" s="61">
        <v>840737.65380116971</v>
      </c>
      <c r="E197" s="75">
        <v>536461400.24999988</v>
      </c>
      <c r="F197" s="76">
        <f t="shared" si="10"/>
        <v>101.44422647925599</v>
      </c>
      <c r="G197" s="57" t="s">
        <v>119</v>
      </c>
    </row>
    <row r="198" spans="2:9" x14ac:dyDescent="0.2">
      <c r="B198" s="19">
        <v>41579</v>
      </c>
      <c r="C198" s="61">
        <v>4523495.7496725153</v>
      </c>
      <c r="D198" s="61">
        <v>719156.71695906436</v>
      </c>
      <c r="E198" s="75">
        <v>457020240.08000004</v>
      </c>
      <c r="F198" s="76">
        <f t="shared" si="10"/>
        <v>101.03253443160339</v>
      </c>
      <c r="G198" s="11" t="s">
        <v>120</v>
      </c>
    </row>
    <row r="199" spans="2:9" ht="13.5" thickBot="1" x14ac:dyDescent="0.25">
      <c r="B199" s="19">
        <v>41609</v>
      </c>
      <c r="C199" s="79">
        <v>5773892.7949356725</v>
      </c>
      <c r="D199" s="79">
        <v>917947.98011695908</v>
      </c>
      <c r="E199" s="80">
        <v>571965474.38</v>
      </c>
      <c r="F199" s="81">
        <f t="shared" si="10"/>
        <v>99.06063286829216</v>
      </c>
    </row>
    <row r="200" spans="2:9" ht="13.5" thickBot="1" x14ac:dyDescent="0.25">
      <c r="B200" s="56" t="s">
        <v>49</v>
      </c>
      <c r="C200" s="64">
        <f>SUM(C188:C199)</f>
        <v>65775541.297813348</v>
      </c>
      <c r="D200" s="64">
        <f>SUM(D188:D199)</f>
        <v>10457160.778666668</v>
      </c>
      <c r="E200" s="77">
        <f>SUM(E188:E199)</f>
        <v>6662756618.9300003</v>
      </c>
      <c r="F200" s="78">
        <f>+E200/C200</f>
        <v>101.29535215473017</v>
      </c>
    </row>
    <row r="201" spans="2:9" x14ac:dyDescent="0.2">
      <c r="B201" s="19">
        <v>41640</v>
      </c>
      <c r="C201" s="61">
        <v>5358130</v>
      </c>
      <c r="D201" s="61">
        <v>851849</v>
      </c>
      <c r="E201" s="75">
        <v>554340558</v>
      </c>
      <c r="F201" s="76">
        <f t="shared" si="10"/>
        <v>103.45784032862211</v>
      </c>
      <c r="G201" s="199" t="s">
        <v>53</v>
      </c>
      <c r="H201" s="200"/>
      <c r="I201" s="201"/>
    </row>
    <row r="202" spans="2:9" x14ac:dyDescent="0.2">
      <c r="B202" s="19">
        <v>41671</v>
      </c>
      <c r="C202" s="61">
        <v>4617620</v>
      </c>
      <c r="D202" s="61">
        <v>734121</v>
      </c>
      <c r="E202" s="75">
        <v>456433244</v>
      </c>
      <c r="F202" s="76">
        <f t="shared" si="10"/>
        <v>98.845995123028743</v>
      </c>
      <c r="G202" s="38"/>
      <c r="H202" s="44"/>
      <c r="I202" s="40"/>
    </row>
    <row r="203" spans="2:9" x14ac:dyDescent="0.2">
      <c r="B203" s="19">
        <v>41699</v>
      </c>
      <c r="C203" s="61">
        <v>4703723</v>
      </c>
      <c r="D203" s="61">
        <v>747810</v>
      </c>
      <c r="E203" s="75">
        <v>485151146</v>
      </c>
      <c r="F203" s="76">
        <f t="shared" si="10"/>
        <v>103.14194649642421</v>
      </c>
      <c r="G203" s="38"/>
      <c r="H203" s="44"/>
      <c r="I203" s="40"/>
    </row>
    <row r="204" spans="2:9" x14ac:dyDescent="0.2">
      <c r="B204" s="19">
        <v>41730</v>
      </c>
      <c r="C204" s="61">
        <v>8431080</v>
      </c>
      <c r="D204" s="61">
        <v>1340394</v>
      </c>
      <c r="E204" s="75">
        <v>831897430</v>
      </c>
      <c r="F204" s="76">
        <f t="shared" si="10"/>
        <v>98.670328119291952</v>
      </c>
      <c r="G204" s="38"/>
      <c r="H204" s="44"/>
      <c r="I204" s="40"/>
    </row>
    <row r="205" spans="2:9" x14ac:dyDescent="0.2">
      <c r="B205" s="19">
        <v>41760</v>
      </c>
      <c r="C205" s="61">
        <v>3214171</v>
      </c>
      <c r="D205" s="61">
        <v>510997</v>
      </c>
      <c r="E205" s="75">
        <v>341281669</v>
      </c>
      <c r="F205" s="76">
        <f t="shared" si="10"/>
        <v>106.18030870168388</v>
      </c>
      <c r="G205" s="38"/>
      <c r="H205" s="44"/>
      <c r="I205" s="40"/>
    </row>
    <row r="206" spans="2:9" ht="13.5" thickBot="1" x14ac:dyDescent="0.25">
      <c r="B206" s="19">
        <v>41791</v>
      </c>
      <c r="C206" s="61">
        <v>5671651</v>
      </c>
      <c r="D206" s="61">
        <v>901693</v>
      </c>
      <c r="E206" s="75">
        <v>584406596</v>
      </c>
      <c r="F206" s="76">
        <f t="shared" si="10"/>
        <v>103.03994304303986</v>
      </c>
      <c r="G206" s="41"/>
      <c r="H206" s="48"/>
      <c r="I206" s="43"/>
    </row>
    <row r="207" spans="2:9" x14ac:dyDescent="0.2">
      <c r="B207" s="19">
        <v>41821</v>
      </c>
      <c r="C207" s="61">
        <v>7020297</v>
      </c>
      <c r="D207" s="61">
        <v>1116105</v>
      </c>
      <c r="E207" s="75">
        <v>720035316</v>
      </c>
      <c r="F207" s="76">
        <f t="shared" si="10"/>
        <v>102.56479405358492</v>
      </c>
      <c r="G207" s="57" t="s">
        <v>116</v>
      </c>
    </row>
    <row r="208" spans="2:9" x14ac:dyDescent="0.2">
      <c r="B208" s="19">
        <v>41852</v>
      </c>
      <c r="C208" s="61">
        <v>4935970</v>
      </c>
      <c r="D208" s="61">
        <v>784733</v>
      </c>
      <c r="E208" s="75">
        <v>477017428</v>
      </c>
      <c r="F208" s="76">
        <f t="shared" si="10"/>
        <v>96.641071157239608</v>
      </c>
      <c r="G208" s="11" t="s">
        <v>117</v>
      </c>
    </row>
    <row r="209" spans="2:9" x14ac:dyDescent="0.2">
      <c r="B209" s="19">
        <v>41883</v>
      </c>
      <c r="C209" s="61">
        <v>4531941</v>
      </c>
      <c r="D209" s="61">
        <v>720499</v>
      </c>
      <c r="E209" s="75">
        <v>393541180</v>
      </c>
      <c r="F209" s="76">
        <f t="shared" si="10"/>
        <v>86.837224932981258</v>
      </c>
      <c r="G209" s="57" t="s">
        <v>118</v>
      </c>
    </row>
    <row r="210" spans="2:9" x14ac:dyDescent="0.2">
      <c r="B210" s="19">
        <v>41913</v>
      </c>
      <c r="C210" s="61">
        <v>5628780</v>
      </c>
      <c r="D210" s="61">
        <v>894878</v>
      </c>
      <c r="E210" s="75">
        <v>454436122</v>
      </c>
      <c r="F210" s="76">
        <f t="shared" si="10"/>
        <v>80.734390400761797</v>
      </c>
      <c r="G210" s="57" t="s">
        <v>119</v>
      </c>
    </row>
    <row r="211" spans="2:9" x14ac:dyDescent="0.2">
      <c r="B211" s="19">
        <v>41944</v>
      </c>
      <c r="C211" s="61">
        <v>4610838</v>
      </c>
      <c r="D211" s="61">
        <v>733043</v>
      </c>
      <c r="E211" s="75">
        <v>352789912</v>
      </c>
      <c r="F211" s="76">
        <f t="shared" si="10"/>
        <v>76.513187407581881</v>
      </c>
      <c r="G211" s="11" t="s">
        <v>120</v>
      </c>
    </row>
    <row r="212" spans="2:9" ht="13.5" thickBot="1" x14ac:dyDescent="0.25">
      <c r="B212" s="19">
        <v>41974</v>
      </c>
      <c r="C212" s="79">
        <v>6631795.7771966057</v>
      </c>
      <c r="D212" s="79">
        <v>1054339.5512236257</v>
      </c>
      <c r="E212" s="80">
        <v>424535718.63</v>
      </c>
      <c r="F212" s="76">
        <f t="shared" si="10"/>
        <v>64.015197827677952</v>
      </c>
    </row>
    <row r="213" spans="2:9" ht="13.5" thickBot="1" x14ac:dyDescent="0.25">
      <c r="B213" s="56" t="s">
        <v>54</v>
      </c>
      <c r="C213" s="64">
        <f>SUM(C201:C212)</f>
        <v>65355996.777196608</v>
      </c>
      <c r="D213" s="64">
        <f>SUM(D201:D212)</f>
        <v>10390461.551223626</v>
      </c>
      <c r="E213" s="77">
        <f>SUM(E201:E212)</f>
        <v>6075866319.6300001</v>
      </c>
      <c r="F213" s="78">
        <f>+E213/C213</f>
        <v>92.965705049883553</v>
      </c>
    </row>
    <row r="214" spans="2:9" x14ac:dyDescent="0.2">
      <c r="B214" s="19">
        <v>42005</v>
      </c>
      <c r="C214" s="61">
        <v>5053731.4725485379</v>
      </c>
      <c r="D214" s="61">
        <v>803454.9240935673</v>
      </c>
      <c r="E214" s="75">
        <v>239931782.03999999</v>
      </c>
      <c r="F214" s="76">
        <f>+E214/C214</f>
        <v>47.476163572063555</v>
      </c>
      <c r="G214" s="199" t="s">
        <v>55</v>
      </c>
      <c r="H214" s="200"/>
      <c r="I214" s="201"/>
    </row>
    <row r="215" spans="2:9" x14ac:dyDescent="0.2">
      <c r="B215" s="19">
        <v>42036</v>
      </c>
      <c r="C215" s="61">
        <v>4444185.7649941519</v>
      </c>
      <c r="D215" s="61">
        <v>706547.81637426896</v>
      </c>
      <c r="E215" s="75">
        <v>222047148.67000002</v>
      </c>
      <c r="F215" s="76">
        <f t="shared" ref="F215:F261" si="11">+E215/C215</f>
        <v>49.963516471119476</v>
      </c>
      <c r="G215" s="38"/>
      <c r="H215" s="44"/>
      <c r="I215" s="40"/>
    </row>
    <row r="216" spans="2:9" x14ac:dyDescent="0.2">
      <c r="B216" s="19">
        <v>42064</v>
      </c>
      <c r="C216" s="61">
        <v>6179774.4204898253</v>
      </c>
      <c r="D216" s="61">
        <v>982476.06049122824</v>
      </c>
      <c r="E216" s="75">
        <v>313972290.08999991</v>
      </c>
      <c r="F216" s="76">
        <f t="shared" si="11"/>
        <v>50.806432197425359</v>
      </c>
      <c r="G216" s="38"/>
      <c r="H216" s="44"/>
      <c r="I216" s="40"/>
    </row>
    <row r="217" spans="2:9" x14ac:dyDescent="0.2">
      <c r="B217" s="19">
        <v>42095</v>
      </c>
      <c r="C217" s="61">
        <v>4725383.6390347369</v>
      </c>
      <c r="D217" s="61">
        <v>751253.36073684215</v>
      </c>
      <c r="E217" s="75">
        <v>244452371.31</v>
      </c>
      <c r="F217" s="76">
        <f t="shared" si="11"/>
        <v>51.731751320816514</v>
      </c>
      <c r="G217" s="38"/>
      <c r="H217" s="44"/>
      <c r="I217" s="40"/>
    </row>
    <row r="218" spans="2:9" x14ac:dyDescent="0.2">
      <c r="B218" s="19">
        <v>42125</v>
      </c>
      <c r="C218" s="61">
        <v>4785900.6918093571</v>
      </c>
      <c r="D218" s="61">
        <v>760874.51380116958</v>
      </c>
      <c r="E218" s="75">
        <v>264911785.26999998</v>
      </c>
      <c r="F218" s="76">
        <f t="shared" si="11"/>
        <v>55.352545388869622</v>
      </c>
      <c r="G218" s="38"/>
      <c r="H218" s="44"/>
      <c r="I218" s="40"/>
    </row>
    <row r="219" spans="2:9" ht="13.5" thickBot="1" x14ac:dyDescent="0.25">
      <c r="B219" s="19">
        <v>42156</v>
      </c>
      <c r="C219" s="61">
        <v>6541426.7711929828</v>
      </c>
      <c r="D219" s="61">
        <v>1039972.4596491229</v>
      </c>
      <c r="E219" s="75">
        <v>371349547.78999996</v>
      </c>
      <c r="F219" s="76">
        <f t="shared" si="11"/>
        <v>56.768891677476603</v>
      </c>
      <c r="G219" s="41"/>
      <c r="H219" s="48"/>
      <c r="I219" s="43"/>
    </row>
    <row r="220" spans="2:9" x14ac:dyDescent="0.2">
      <c r="B220" s="19">
        <v>42186</v>
      </c>
      <c r="C220" s="61">
        <v>4907811.0207751244</v>
      </c>
      <c r="D220" s="61">
        <v>780256.12412959058</v>
      </c>
      <c r="E220" s="75">
        <v>260969995.15000004</v>
      </c>
      <c r="F220" s="76">
        <f t="shared" si="11"/>
        <v>53.174418095011177</v>
      </c>
      <c r="G220" s="57" t="s">
        <v>116</v>
      </c>
    </row>
    <row r="221" spans="2:9" x14ac:dyDescent="0.2">
      <c r="B221" s="19">
        <v>42217</v>
      </c>
      <c r="C221" s="61">
        <v>4719766.9380701752</v>
      </c>
      <c r="D221" s="61">
        <v>750360.40350877191</v>
      </c>
      <c r="E221" s="75">
        <v>206264092.02000001</v>
      </c>
      <c r="F221" s="76">
        <f t="shared" si="11"/>
        <v>43.702177401229385</v>
      </c>
      <c r="G221" s="11" t="s">
        <v>117</v>
      </c>
    </row>
    <row r="222" spans="2:9" x14ac:dyDescent="0.2">
      <c r="B222" s="19">
        <v>42248</v>
      </c>
      <c r="C222" s="61">
        <v>5420598.0833216375</v>
      </c>
      <c r="D222" s="61">
        <v>861780.29941520467</v>
      </c>
      <c r="E222" s="75">
        <v>233170630.17000002</v>
      </c>
      <c r="F222" s="76">
        <f t="shared" si="11"/>
        <v>43.01566480042689</v>
      </c>
      <c r="G222" s="57" t="s">
        <v>118</v>
      </c>
    </row>
    <row r="223" spans="2:9" x14ac:dyDescent="0.2">
      <c r="B223" s="19">
        <v>42278</v>
      </c>
      <c r="C223" s="61">
        <v>4007365.8711812869</v>
      </c>
      <c r="D223" s="61">
        <v>637101.09239766083</v>
      </c>
      <c r="E223" s="75">
        <v>166753101.91</v>
      </c>
      <c r="F223" s="76">
        <f t="shared" si="11"/>
        <v>41.611648966018841</v>
      </c>
      <c r="G223" s="57" t="s">
        <v>119</v>
      </c>
    </row>
    <row r="224" spans="2:9" x14ac:dyDescent="0.2">
      <c r="B224" s="19">
        <v>42309</v>
      </c>
      <c r="C224" s="61">
        <v>6016714.1647826144</v>
      </c>
      <c r="D224" s="61">
        <v>956552.33144397684</v>
      </c>
      <c r="E224" s="75">
        <v>251307331.68000001</v>
      </c>
      <c r="F224" s="76">
        <f t="shared" si="11"/>
        <v>41.76820184528075</v>
      </c>
      <c r="G224" s="11" t="s">
        <v>120</v>
      </c>
    </row>
    <row r="225" spans="2:9" ht="13.5" thickBot="1" x14ac:dyDescent="0.25">
      <c r="B225" s="19">
        <v>42339</v>
      </c>
      <c r="C225" s="79">
        <v>5449689.2506997278</v>
      </c>
      <c r="D225" s="79">
        <v>866405.28627976601</v>
      </c>
      <c r="E225" s="80">
        <v>185873785.42999998</v>
      </c>
      <c r="F225" s="81">
        <f t="shared" si="11"/>
        <v>34.107226463625281</v>
      </c>
    </row>
    <row r="226" spans="2:9" ht="13.5" thickBot="1" x14ac:dyDescent="0.25">
      <c r="B226" s="56" t="s">
        <v>56</v>
      </c>
      <c r="C226" s="64">
        <f>SUM(C214:C225)</f>
        <v>62252348.088900164</v>
      </c>
      <c r="D226" s="64">
        <f>SUM(D214:D225)</f>
        <v>9897034.6723211706</v>
      </c>
      <c r="E226" s="77">
        <f>SUM(E214:E225)</f>
        <v>2961003861.5299993</v>
      </c>
      <c r="F226" s="78">
        <f>+E226/C226</f>
        <v>47.564532944227331</v>
      </c>
    </row>
    <row r="227" spans="2:9" x14ac:dyDescent="0.2">
      <c r="B227" s="19">
        <v>42370</v>
      </c>
      <c r="C227" s="61">
        <v>6377018.0375906443</v>
      </c>
      <c r="D227" s="61">
        <v>1013834.3461988305</v>
      </c>
      <c r="E227" s="75">
        <v>179449067.46000001</v>
      </c>
      <c r="F227" s="76">
        <f t="shared" si="11"/>
        <v>28.139965482644172</v>
      </c>
      <c r="G227" s="199" t="s">
        <v>76</v>
      </c>
      <c r="H227" s="200"/>
      <c r="I227" s="201"/>
    </row>
    <row r="228" spans="2:9" x14ac:dyDescent="0.2">
      <c r="B228" s="19">
        <v>42401</v>
      </c>
      <c r="C228" s="61">
        <v>3040588.263664328</v>
      </c>
      <c r="D228" s="61">
        <v>483400.359883041</v>
      </c>
      <c r="E228" s="75">
        <v>75250453.63000001</v>
      </c>
      <c r="F228" s="76">
        <f t="shared" si="11"/>
        <v>24.748649637722682</v>
      </c>
      <c r="G228" s="38"/>
      <c r="H228" s="44"/>
      <c r="I228" s="40"/>
    </row>
    <row r="229" spans="2:9" x14ac:dyDescent="0.2">
      <c r="B229" s="19">
        <v>42430</v>
      </c>
      <c r="C229" s="61">
        <v>6773317.0451578954</v>
      </c>
      <c r="D229" s="61">
        <v>1076838.9578947369</v>
      </c>
      <c r="E229" s="75">
        <v>214836745.99000001</v>
      </c>
      <c r="F229" s="76">
        <f t="shared" si="11"/>
        <v>31.718099796256013</v>
      </c>
      <c r="G229" s="38"/>
      <c r="H229" s="44"/>
      <c r="I229" s="40"/>
    </row>
    <row r="230" spans="2:9" x14ac:dyDescent="0.2">
      <c r="B230" s="19">
        <v>42461</v>
      </c>
      <c r="C230" s="61">
        <v>5080445.7180798464</v>
      </c>
      <c r="D230" s="61">
        <v>807702.02195228077</v>
      </c>
      <c r="E230" s="75">
        <v>185109016.88999999</v>
      </c>
      <c r="F230" s="76">
        <f t="shared" si="11"/>
        <v>36.435586002080527</v>
      </c>
      <c r="G230" s="38"/>
      <c r="H230" s="44"/>
      <c r="I230" s="40"/>
    </row>
    <row r="231" spans="2:9" x14ac:dyDescent="0.2">
      <c r="B231" s="19">
        <v>42491</v>
      </c>
      <c r="C231" s="61">
        <v>5802074.4594385969</v>
      </c>
      <c r="D231" s="61">
        <v>922428.37192982459</v>
      </c>
      <c r="E231" s="75">
        <v>229457269.88999999</v>
      </c>
      <c r="F231" s="76">
        <f t="shared" si="11"/>
        <v>39.54745350031272</v>
      </c>
      <c r="G231" s="38"/>
      <c r="H231" s="44"/>
      <c r="I231" s="40"/>
    </row>
    <row r="232" spans="2:9" ht="13.5" thickBot="1" x14ac:dyDescent="0.25">
      <c r="B232" s="19">
        <v>42522</v>
      </c>
      <c r="C232" s="61">
        <v>4325610.3192163752</v>
      </c>
      <c r="D232" s="61">
        <v>687696.39415204688</v>
      </c>
      <c r="E232" s="75">
        <v>181796960.44999999</v>
      </c>
      <c r="F232" s="76">
        <f t="shared" si="11"/>
        <v>42.028048537422158</v>
      </c>
      <c r="G232" s="41"/>
      <c r="H232" s="48"/>
      <c r="I232" s="43"/>
    </row>
    <row r="233" spans="2:9" x14ac:dyDescent="0.2">
      <c r="B233" s="19">
        <v>42552</v>
      </c>
      <c r="C233" s="61">
        <v>4296243.0154619878</v>
      </c>
      <c r="D233" s="61">
        <v>683027.50643274852</v>
      </c>
      <c r="E233" s="75">
        <v>179195466.27999997</v>
      </c>
      <c r="F233" s="76">
        <f t="shared" si="11"/>
        <v>41.709806832407629</v>
      </c>
      <c r="G233" s="57" t="s">
        <v>116</v>
      </c>
    </row>
    <row r="234" spans="2:9" x14ac:dyDescent="0.2">
      <c r="B234" s="19">
        <v>42583</v>
      </c>
      <c r="C234" s="61">
        <v>6949367.700666667</v>
      </c>
      <c r="D234" s="61">
        <v>1104827.9333333333</v>
      </c>
      <c r="E234" s="75">
        <v>282821608.11000001</v>
      </c>
      <c r="F234" s="76">
        <f t="shared" si="11"/>
        <v>40.697459149106237</v>
      </c>
      <c r="G234" s="11" t="s">
        <v>117</v>
      </c>
    </row>
    <row r="235" spans="2:9" x14ac:dyDescent="0.2">
      <c r="B235" s="19">
        <v>42614</v>
      </c>
      <c r="C235" s="61">
        <v>3776094.2109918129</v>
      </c>
      <c r="D235" s="61">
        <v>600332.94292397657</v>
      </c>
      <c r="E235" s="75">
        <v>156194282.90999997</v>
      </c>
      <c r="F235" s="76">
        <f t="shared" si="11"/>
        <v>41.363979334873278</v>
      </c>
      <c r="G235" s="57" t="s">
        <v>118</v>
      </c>
    </row>
    <row r="236" spans="2:9" x14ac:dyDescent="0.2">
      <c r="B236" s="19">
        <v>42644</v>
      </c>
      <c r="C236" s="61">
        <v>5098250.7823157888</v>
      </c>
      <c r="D236" s="61">
        <v>810532.71578947362</v>
      </c>
      <c r="E236" s="75">
        <v>214228634.25999999</v>
      </c>
      <c r="F236" s="76">
        <f t="shared" si="11"/>
        <v>42.020026751742186</v>
      </c>
      <c r="G236" s="57" t="s">
        <v>119</v>
      </c>
    </row>
    <row r="237" spans="2:9" x14ac:dyDescent="0.2">
      <c r="B237" s="19">
        <v>42675</v>
      </c>
      <c r="C237" s="61">
        <v>3931225.56831579</v>
      </c>
      <c r="D237" s="61">
        <v>624996.11578947376</v>
      </c>
      <c r="E237" s="75">
        <v>163669464.56</v>
      </c>
      <c r="F237" s="76">
        <f t="shared" si="11"/>
        <v>41.633190900851574</v>
      </c>
    </row>
    <row r="238" spans="2:9" ht="13.5" thickBot="1" x14ac:dyDescent="0.25">
      <c r="B238" s="19">
        <v>42705</v>
      </c>
      <c r="C238" s="79">
        <v>6479208.2069871351</v>
      </c>
      <c r="D238" s="79">
        <v>1030080.7960233919</v>
      </c>
      <c r="E238" s="80">
        <v>290288806.41999996</v>
      </c>
      <c r="F238" s="76">
        <f t="shared" si="11"/>
        <v>44.803129818695197</v>
      </c>
    </row>
    <row r="239" spans="2:9" ht="13.5" thickBot="1" x14ac:dyDescent="0.25">
      <c r="B239" s="56" t="s">
        <v>57</v>
      </c>
      <c r="C239" s="64">
        <f>SUM(C227:C238)</f>
        <v>61929443.327886865</v>
      </c>
      <c r="D239" s="64">
        <f>SUM(D227:D238)</f>
        <v>9845698.4623031579</v>
      </c>
      <c r="E239" s="77">
        <f>SUM(E227:E238)</f>
        <v>2352297776.8499994</v>
      </c>
      <c r="F239" s="78">
        <f>+E239/C239</f>
        <v>37.983512372228255</v>
      </c>
    </row>
    <row r="240" spans="2:9" x14ac:dyDescent="0.2">
      <c r="B240" s="19">
        <v>42736</v>
      </c>
      <c r="C240" s="61">
        <v>5587000.1289590634</v>
      </c>
      <c r="D240" s="61">
        <v>888235.31461988296</v>
      </c>
      <c r="E240" s="75">
        <v>272915948.51999998</v>
      </c>
      <c r="F240" s="76">
        <f t="shared" si="11"/>
        <v>48.848387725175883</v>
      </c>
    </row>
    <row r="241" spans="2:6" x14ac:dyDescent="0.2">
      <c r="B241" s="19">
        <v>42767</v>
      </c>
      <c r="C241" s="61">
        <v>5221359.5892631579</v>
      </c>
      <c r="D241" s="61">
        <v>830104.8631578947</v>
      </c>
      <c r="E241" s="75">
        <v>258350342.05000001</v>
      </c>
      <c r="F241" s="76">
        <f t="shared" si="11"/>
        <v>49.479515370144924</v>
      </c>
    </row>
    <row r="242" spans="2:6" x14ac:dyDescent="0.2">
      <c r="B242" s="19">
        <v>42795</v>
      </c>
      <c r="C242" s="61">
        <v>4989165.9313099412</v>
      </c>
      <c r="D242" s="61">
        <v>793190.13216374267</v>
      </c>
      <c r="E242" s="75">
        <v>249510738.83000001</v>
      </c>
      <c r="F242" s="76">
        <f t="shared" si="11"/>
        <v>50.010511228775506</v>
      </c>
    </row>
    <row r="243" spans="2:6" x14ac:dyDescent="0.2">
      <c r="B243" s="19">
        <v>42826</v>
      </c>
      <c r="C243" s="61">
        <v>4952199.4541754387</v>
      </c>
      <c r="D243" s="61">
        <v>787313.10877192987</v>
      </c>
      <c r="E243" s="75">
        <v>236685824.78999999</v>
      </c>
      <c r="F243" s="76">
        <f t="shared" si="11"/>
        <v>47.794081595489601</v>
      </c>
    </row>
    <row r="244" spans="2:6" x14ac:dyDescent="0.2">
      <c r="B244" s="19">
        <v>42856</v>
      </c>
      <c r="C244" s="61">
        <v>5262281.7701520473</v>
      </c>
      <c r="D244" s="61">
        <v>836610.77426900587</v>
      </c>
      <c r="E244" s="75">
        <v>234691506.19999999</v>
      </c>
      <c r="F244" s="76">
        <f t="shared" si="11"/>
        <v>44.598810259683006</v>
      </c>
    </row>
    <row r="245" spans="2:6" x14ac:dyDescent="0.2">
      <c r="B245" s="19">
        <v>42887</v>
      </c>
      <c r="C245" s="61">
        <v>6551329.2395789474</v>
      </c>
      <c r="D245" s="61">
        <v>1041546.7789473685</v>
      </c>
      <c r="E245" s="75">
        <v>285044756.59000003</v>
      </c>
      <c r="F245" s="76">
        <f t="shared" si="11"/>
        <v>43.509453756031931</v>
      </c>
    </row>
    <row r="246" spans="2:6" x14ac:dyDescent="0.2">
      <c r="B246" s="19">
        <v>42917</v>
      </c>
      <c r="C246" s="61">
        <v>4246045.0761349695</v>
      </c>
      <c r="D246" s="61">
        <v>675046.91194514616</v>
      </c>
      <c r="E246" s="75">
        <v>188466864.87000003</v>
      </c>
      <c r="F246" s="76">
        <f t="shared" si="11"/>
        <v>44.386449387757089</v>
      </c>
    </row>
    <row r="247" spans="2:6" x14ac:dyDescent="0.2">
      <c r="B247" s="19">
        <v>42948</v>
      </c>
      <c r="C247" s="61">
        <v>5448828.8171812864</v>
      </c>
      <c r="D247" s="61">
        <v>866268.49239766086</v>
      </c>
      <c r="E247" s="75">
        <v>248689913.99000001</v>
      </c>
      <c r="F247" s="76">
        <f t="shared" si="11"/>
        <v>45.640984940805843</v>
      </c>
    </row>
    <row r="248" spans="2:6" x14ac:dyDescent="0.2">
      <c r="B248" s="19">
        <v>42979</v>
      </c>
      <c r="C248" s="61">
        <v>4146054.6991461995</v>
      </c>
      <c r="D248" s="61">
        <v>659150.19064327492</v>
      </c>
      <c r="E248" s="75">
        <v>213573126.41000003</v>
      </c>
      <c r="F248" s="76">
        <f t="shared" si="11"/>
        <v>51.51237547685546</v>
      </c>
    </row>
    <row r="249" spans="2:6" x14ac:dyDescent="0.2">
      <c r="B249" s="19">
        <v>43009</v>
      </c>
      <c r="C249" s="61">
        <v>6725199.1760537233</v>
      </c>
      <c r="D249" s="61">
        <v>1069189.0581961405</v>
      </c>
      <c r="E249" s="75">
        <v>359082308.38</v>
      </c>
      <c r="F249" s="76">
        <f t="shared" si="11"/>
        <v>53.393557421849586</v>
      </c>
    </row>
    <row r="250" spans="2:6" x14ac:dyDescent="0.2">
      <c r="B250" s="19">
        <v>43040</v>
      </c>
      <c r="C250" s="61">
        <v>5005421.770526316</v>
      </c>
      <c r="D250" s="61">
        <v>795774.52631578955</v>
      </c>
      <c r="E250" s="75">
        <v>280189139.19</v>
      </c>
      <c r="F250" s="76">
        <f t="shared" si="11"/>
        <v>55.977128808575571</v>
      </c>
    </row>
    <row r="251" spans="2:6" ht="13.5" thickBot="1" x14ac:dyDescent="0.25">
      <c r="B251" s="19">
        <v>43070</v>
      </c>
      <c r="C251" s="79">
        <v>6811247.6799766086</v>
      </c>
      <c r="D251" s="79">
        <v>1082869.2654970761</v>
      </c>
      <c r="E251" s="80">
        <v>392754222.25999999</v>
      </c>
      <c r="F251" s="81">
        <f t="shared" si="11"/>
        <v>57.662595858112859</v>
      </c>
    </row>
    <row r="252" spans="2:6" ht="13.5" thickBot="1" x14ac:dyDescent="0.25">
      <c r="B252" s="56" t="s">
        <v>58</v>
      </c>
      <c r="C252" s="64">
        <f>SUM(C240:C251)</f>
        <v>64946133.332457706</v>
      </c>
      <c r="D252" s="64">
        <f>SUM(D240:D251)</f>
        <v>10325299.416924912</v>
      </c>
      <c r="E252" s="77">
        <f>SUM(E240:E251)</f>
        <v>3219954692.0799999</v>
      </c>
      <c r="F252" s="78">
        <f>+E252/C252</f>
        <v>49.5788513782203</v>
      </c>
    </row>
    <row r="253" spans="2:6" x14ac:dyDescent="0.2">
      <c r="B253" s="19">
        <v>43101</v>
      </c>
      <c r="C253" s="61">
        <v>4030798.0597239742</v>
      </c>
      <c r="D253" s="61">
        <v>640826.40059204679</v>
      </c>
      <c r="E253" s="75">
        <v>257238329</v>
      </c>
      <c r="F253" s="76">
        <f t="shared" si="11"/>
        <v>63.818212966395912</v>
      </c>
    </row>
    <row r="254" spans="2:6" x14ac:dyDescent="0.2">
      <c r="B254" s="19">
        <v>43132</v>
      </c>
      <c r="C254" s="61">
        <v>4042755.0738011701</v>
      </c>
      <c r="D254" s="61">
        <v>642727.3567251463</v>
      </c>
      <c r="E254" s="75">
        <v>254063097.63</v>
      </c>
      <c r="F254" s="76">
        <f t="shared" si="11"/>
        <v>62.844048920114041</v>
      </c>
    </row>
    <row r="255" spans="2:6" x14ac:dyDescent="0.2">
      <c r="B255" s="19">
        <v>43160</v>
      </c>
      <c r="C255" s="61">
        <v>7118755.6916427696</v>
      </c>
      <c r="D255" s="61">
        <v>1131757.6616284212</v>
      </c>
      <c r="E255" s="75">
        <v>416541453.38</v>
      </c>
      <c r="F255" s="76">
        <f t="shared" si="11"/>
        <v>58.51323902982211</v>
      </c>
    </row>
    <row r="256" spans="2:6" x14ac:dyDescent="0.2">
      <c r="B256" s="19">
        <v>43191</v>
      </c>
      <c r="C256" s="61">
        <v>6248443.7426875252</v>
      </c>
      <c r="D256" s="61">
        <v>993393.28182631568</v>
      </c>
      <c r="E256" s="75">
        <v>394196613.25</v>
      </c>
      <c r="F256" s="76">
        <f t="shared" si="11"/>
        <v>63.087166898369425</v>
      </c>
    </row>
    <row r="257" spans="2:6" x14ac:dyDescent="0.2">
      <c r="B257" s="19">
        <v>43221</v>
      </c>
      <c r="C257" s="61">
        <v>5032509.4277510708</v>
      </c>
      <c r="D257" s="61">
        <v>800080.99010350881</v>
      </c>
      <c r="E257" s="75">
        <v>328629802.66000003</v>
      </c>
      <c r="F257" s="76">
        <f t="shared" si="11"/>
        <v>65.301378443091807</v>
      </c>
    </row>
    <row r="258" spans="2:6" x14ac:dyDescent="0.2">
      <c r="B258" s="19">
        <v>43252</v>
      </c>
      <c r="C258" s="61">
        <v>4620683.1576374266</v>
      </c>
      <c r="D258" s="61">
        <v>734607.81520467834</v>
      </c>
      <c r="E258" s="75">
        <v>308216617.06</v>
      </c>
      <c r="F258" s="76">
        <f t="shared" si="11"/>
        <v>66.703690026994266</v>
      </c>
    </row>
    <row r="259" spans="2:6" x14ac:dyDescent="0.2">
      <c r="B259" s="19">
        <v>43282</v>
      </c>
      <c r="C259" s="61">
        <v>4459238.2205380118</v>
      </c>
      <c r="D259" s="61">
        <v>708940.89356725151</v>
      </c>
      <c r="E259" s="75">
        <v>295734072.87</v>
      </c>
      <c r="F259" s="76">
        <f t="shared" si="11"/>
        <v>66.319415614068575</v>
      </c>
    </row>
    <row r="260" spans="2:6" x14ac:dyDescent="0.2">
      <c r="B260" s="19">
        <v>43313</v>
      </c>
      <c r="C260" s="61">
        <v>7630068.7172497083</v>
      </c>
      <c r="D260" s="61">
        <v>1213047.4908187136</v>
      </c>
      <c r="E260" s="75">
        <v>493439499.21000004</v>
      </c>
      <c r="F260" s="76">
        <f t="shared" si="11"/>
        <v>64.670387318328437</v>
      </c>
    </row>
    <row r="261" spans="2:6" x14ac:dyDescent="0.2">
      <c r="B261" s="19">
        <v>43344</v>
      </c>
      <c r="C261" s="61">
        <v>2791750.4586783624</v>
      </c>
      <c r="D261" s="61">
        <v>443839.50058479531</v>
      </c>
      <c r="E261" s="75">
        <v>192335305.21999997</v>
      </c>
      <c r="F261" s="76">
        <f t="shared" si="11"/>
        <v>68.894160873910295</v>
      </c>
    </row>
    <row r="262" spans="2:6" x14ac:dyDescent="0.2">
      <c r="B262" s="19">
        <v>43374</v>
      </c>
      <c r="C262" s="61">
        <f t="shared" ref="C262:C277" si="12">D262*6.29</f>
        <v>6222814.1337777777</v>
      </c>
      <c r="D262" s="61">
        <v>989318.62222222215</v>
      </c>
      <c r="E262" s="75">
        <v>434816144.09000003</v>
      </c>
      <c r="F262" s="76">
        <f t="shared" ref="F262:F277" si="13">IFERROR(+E262/C262,0)</f>
        <v>69.874518946306637</v>
      </c>
    </row>
    <row r="263" spans="2:6" x14ac:dyDescent="0.2">
      <c r="B263" s="19">
        <v>43405</v>
      </c>
      <c r="C263" s="61">
        <f t="shared" si="12"/>
        <v>4467702.8317076033</v>
      </c>
      <c r="D263" s="61">
        <v>710286.61871345039</v>
      </c>
      <c r="E263" s="75">
        <v>317124484.29999995</v>
      </c>
      <c r="F263" s="76">
        <f t="shared" si="13"/>
        <v>70.981552767866532</v>
      </c>
    </row>
    <row r="264" spans="2:6" ht="13.5" thickBot="1" x14ac:dyDescent="0.25">
      <c r="B264" s="19">
        <v>43435</v>
      </c>
      <c r="C264" s="79">
        <f t="shared" si="12"/>
        <v>7592739.8939839751</v>
      </c>
      <c r="D264" s="79">
        <v>1207112.8607287719</v>
      </c>
      <c r="E264" s="80">
        <v>428062373.5</v>
      </c>
      <c r="F264" s="81">
        <f t="shared" si="13"/>
        <v>56.377852985477688</v>
      </c>
    </row>
    <row r="265" spans="2:6" ht="13.5" thickBot="1" x14ac:dyDescent="0.25">
      <c r="B265" s="56" t="s">
        <v>59</v>
      </c>
      <c r="C265" s="64">
        <f>SUM(C253:C264)</f>
        <v>64258259.409179375</v>
      </c>
      <c r="D265" s="64">
        <f>SUM(D253:D264)</f>
        <v>10215939.492715321</v>
      </c>
      <c r="E265" s="77">
        <f>SUM(E253:E264)</f>
        <v>4120397792.1700001</v>
      </c>
      <c r="F265" s="78">
        <f>+E265/C265</f>
        <v>64.122461922480838</v>
      </c>
    </row>
    <row r="266" spans="2:6" x14ac:dyDescent="0.2">
      <c r="B266" s="19">
        <v>43466</v>
      </c>
      <c r="C266" s="61">
        <f t="shared" si="12"/>
        <v>4483325.9337076023</v>
      </c>
      <c r="D266" s="61">
        <v>712770.41871345032</v>
      </c>
      <c r="E266" s="75">
        <v>228820952.74000001</v>
      </c>
      <c r="F266" s="76">
        <f t="shared" si="13"/>
        <v>51.038214959930563</v>
      </c>
    </row>
    <row r="267" spans="2:6" x14ac:dyDescent="0.2">
      <c r="B267" s="19">
        <v>43497</v>
      </c>
      <c r="C267" s="61">
        <f t="shared" si="12"/>
        <v>4909194.7241754383</v>
      </c>
      <c r="D267" s="61">
        <v>780476.10877192975</v>
      </c>
      <c r="E267" s="75">
        <v>270670182.08999997</v>
      </c>
      <c r="F267" s="76">
        <f t="shared" si="13"/>
        <v>55.135352598070448</v>
      </c>
    </row>
    <row r="268" spans="2:6" x14ac:dyDescent="0.2">
      <c r="B268" s="19">
        <v>43525</v>
      </c>
      <c r="C268" s="61">
        <f t="shared" si="12"/>
        <v>5593090.9088421054</v>
      </c>
      <c r="D268" s="61">
        <v>889203.64210526319</v>
      </c>
      <c r="E268" s="75">
        <v>352772205.16000003</v>
      </c>
      <c r="F268" s="76">
        <f t="shared" si="13"/>
        <v>63.072853795797094</v>
      </c>
    </row>
    <row r="269" spans="2:6" x14ac:dyDescent="0.2">
      <c r="B269" s="19">
        <v>43556</v>
      </c>
      <c r="C269" s="61">
        <f t="shared" si="12"/>
        <v>4899180.6763391821</v>
      </c>
      <c r="D269" s="61">
        <v>778884.05029239773</v>
      </c>
      <c r="E269" s="75">
        <v>324662055.83000004</v>
      </c>
      <c r="F269" s="76">
        <f t="shared" si="13"/>
        <v>66.268643121893902</v>
      </c>
    </row>
    <row r="270" spans="2:6" x14ac:dyDescent="0.2">
      <c r="B270" s="19">
        <v>43586</v>
      </c>
      <c r="C270" s="61">
        <f t="shared" si="12"/>
        <v>8183494.6640935661</v>
      </c>
      <c r="D270" s="61">
        <v>1301032.5380116957</v>
      </c>
      <c r="E270" s="75">
        <v>560248626.48000002</v>
      </c>
      <c r="F270" s="76">
        <f t="shared" si="13"/>
        <v>68.460804274509201</v>
      </c>
    </row>
    <row r="271" spans="2:6" x14ac:dyDescent="0.2">
      <c r="B271" s="19">
        <v>43617</v>
      </c>
      <c r="C271" s="61">
        <f t="shared" si="12"/>
        <v>5205449.5014152052</v>
      </c>
      <c r="D271" s="61">
        <v>827575.43742690061</v>
      </c>
      <c r="E271" s="75">
        <v>319948313.29000002</v>
      </c>
      <c r="F271" s="76">
        <f t="shared" si="13"/>
        <v>61.464108566035591</v>
      </c>
    </row>
    <row r="272" spans="2:6" x14ac:dyDescent="0.2">
      <c r="B272" s="19">
        <v>43647</v>
      </c>
      <c r="C272" s="61">
        <f t="shared" si="12"/>
        <v>5802204.5687139183</v>
      </c>
      <c r="D272" s="61">
        <v>922449.05702923983</v>
      </c>
      <c r="E272" s="75">
        <v>364277217.77999997</v>
      </c>
      <c r="F272" s="76">
        <f t="shared" si="13"/>
        <v>62.782553332266161</v>
      </c>
    </row>
    <row r="273" spans="2:6" x14ac:dyDescent="0.2">
      <c r="B273" s="19">
        <v>43678</v>
      </c>
      <c r="C273" s="61">
        <f t="shared" si="12"/>
        <v>4799873.9204994924</v>
      </c>
      <c r="D273" s="61">
        <v>763096.01279801154</v>
      </c>
      <c r="E273" s="75">
        <v>278193410.57999998</v>
      </c>
      <c r="F273" s="76">
        <f t="shared" si="13"/>
        <v>57.958482907619825</v>
      </c>
    </row>
    <row r="274" spans="2:6" x14ac:dyDescent="0.2">
      <c r="B274" s="19">
        <v>43709</v>
      </c>
      <c r="C274" s="61">
        <f t="shared" si="12"/>
        <v>6505409.3116023391</v>
      </c>
      <c r="D274" s="61">
        <v>1034246.3134502925</v>
      </c>
      <c r="E274" s="75">
        <v>386260419.48000014</v>
      </c>
      <c r="F274" s="76">
        <f t="shared" si="13"/>
        <v>59.375267716223199</v>
      </c>
    </row>
    <row r="275" spans="2:6" x14ac:dyDescent="0.2">
      <c r="B275" s="19">
        <v>43739</v>
      </c>
      <c r="C275" s="61">
        <f t="shared" si="12"/>
        <v>5900673.9833650291</v>
      </c>
      <c r="D275" s="61">
        <v>938103.97191812866</v>
      </c>
      <c r="E275" s="75">
        <v>337303505.83000004</v>
      </c>
      <c r="F275" s="76">
        <f t="shared" si="13"/>
        <v>57.16355568548849</v>
      </c>
    </row>
    <row r="276" spans="2:6" x14ac:dyDescent="0.2">
      <c r="B276" s="19">
        <v>43770</v>
      </c>
      <c r="C276" s="61">
        <f t="shared" si="12"/>
        <v>5455005.3617660822</v>
      </c>
      <c r="D276" s="61">
        <v>867250.45497076027</v>
      </c>
      <c r="E276" s="75">
        <v>324538852.57000005</v>
      </c>
      <c r="F276" s="76">
        <f t="shared" si="13"/>
        <v>59.493773341577274</v>
      </c>
    </row>
    <row r="277" spans="2:6" ht="13.5" thickBot="1" x14ac:dyDescent="0.25">
      <c r="B277" s="19">
        <v>43800</v>
      </c>
      <c r="C277" s="79">
        <f t="shared" si="12"/>
        <v>5600919.5531929825</v>
      </c>
      <c r="D277" s="79">
        <v>890448.25964912283</v>
      </c>
      <c r="E277" s="80">
        <v>349289593.25000006</v>
      </c>
      <c r="F277" s="81">
        <f t="shared" si="13"/>
        <v>62.362901293748529</v>
      </c>
    </row>
    <row r="278" spans="2:6" ht="13.5" thickBot="1" x14ac:dyDescent="0.25">
      <c r="B278" s="56" t="s">
        <v>60</v>
      </c>
      <c r="C278" s="64">
        <f>SUM(C266:C277)</f>
        <v>67337823.107712954</v>
      </c>
      <c r="D278" s="64">
        <f>SUM(D266:D277)</f>
        <v>10705536.265137192</v>
      </c>
      <c r="E278" s="77">
        <f>SUM(E266:E277)</f>
        <v>4096985335.0799999</v>
      </c>
      <c r="F278" s="78">
        <f>+E278/C278</f>
        <v>60.842259906835721</v>
      </c>
    </row>
    <row r="279" spans="2:6" x14ac:dyDescent="0.2">
      <c r="B279" s="19">
        <v>43831</v>
      </c>
      <c r="C279" s="61">
        <v>7104045.4312830409</v>
      </c>
      <c r="D279" s="61">
        <v>1129418.9874853801</v>
      </c>
      <c r="E279" s="75">
        <v>436278918.35000002</v>
      </c>
      <c r="F279" s="76">
        <v>61.412743284104387</v>
      </c>
    </row>
    <row r="280" spans="2:6" x14ac:dyDescent="0.2">
      <c r="B280" s="19">
        <v>43862</v>
      </c>
      <c r="C280" s="61">
        <v>5335280.7219532169</v>
      </c>
      <c r="D280" s="61">
        <v>848216.33099415211</v>
      </c>
      <c r="E280" s="75">
        <v>277971462.52999997</v>
      </c>
      <c r="F280" s="76">
        <v>52.100625443422992</v>
      </c>
    </row>
    <row r="281" spans="2:6" x14ac:dyDescent="0.2">
      <c r="B281" s="19">
        <v>43891</v>
      </c>
      <c r="C281" s="61">
        <v>5876179.9804093568</v>
      </c>
      <c r="D281" s="61">
        <v>934209.85380116967</v>
      </c>
      <c r="E281" s="75">
        <v>231194127.56999996</v>
      </c>
      <c r="F281" s="76">
        <v>39.344289715560095</v>
      </c>
    </row>
    <row r="282" spans="2:6" x14ac:dyDescent="0.2">
      <c r="B282" s="19">
        <v>43922</v>
      </c>
      <c r="C282" s="61">
        <v>6029870.0512074875</v>
      </c>
      <c r="D282" s="61">
        <v>958643.88731438597</v>
      </c>
      <c r="E282" s="75">
        <v>119612281.06000003</v>
      </c>
      <c r="F282" s="76">
        <v>19.836626667609124</v>
      </c>
    </row>
    <row r="283" spans="2:6" x14ac:dyDescent="0.2">
      <c r="B283" s="19">
        <v>43952</v>
      </c>
      <c r="C283" s="61">
        <v>689169.23512280697</v>
      </c>
      <c r="D283" s="61">
        <v>109565.85614035086</v>
      </c>
      <c r="E283" s="75">
        <v>12741781.16</v>
      </c>
      <c r="F283" s="76">
        <v>18.48860992428002</v>
      </c>
    </row>
    <row r="284" spans="2:6" x14ac:dyDescent="0.2">
      <c r="B284" s="19">
        <v>43983</v>
      </c>
      <c r="C284" s="61">
        <v>2700532.4372748537</v>
      </c>
      <c r="D284" s="61">
        <v>429337.43040935672</v>
      </c>
      <c r="E284" s="75">
        <v>65296323.93</v>
      </c>
      <c r="F284" s="76">
        <v>24.1790555924192</v>
      </c>
    </row>
    <row r="285" spans="2:6" x14ac:dyDescent="0.2">
      <c r="B285" s="19">
        <v>44013</v>
      </c>
      <c r="C285" s="61">
        <v>3115036.4557426898</v>
      </c>
      <c r="D285" s="61">
        <v>495236.32046783622</v>
      </c>
      <c r="E285" s="75">
        <v>97735289.859999985</v>
      </c>
      <c r="F285" s="76">
        <v>31.375327784630326</v>
      </c>
    </row>
    <row r="286" spans="2:6" x14ac:dyDescent="0.2">
      <c r="B286" s="19">
        <v>44044</v>
      </c>
      <c r="C286" s="61">
        <v>2891932.0537777776</v>
      </c>
      <c r="D286" s="61">
        <v>459766.62222222221</v>
      </c>
      <c r="E286" s="75">
        <v>105072299</v>
      </c>
      <c r="F286" s="76">
        <v>36.332907221226847</v>
      </c>
    </row>
    <row r="287" spans="2:6" x14ac:dyDescent="0.2">
      <c r="B287" s="19">
        <v>44075</v>
      </c>
      <c r="C287" s="61">
        <v>5747973.7047083843</v>
      </c>
      <c r="D287" s="61">
        <v>913827.29804584803</v>
      </c>
      <c r="E287" s="75">
        <v>225929998.16000003</v>
      </c>
      <c r="F287" s="76">
        <v>39.306025004069198</v>
      </c>
    </row>
    <row r="288" spans="2:6" x14ac:dyDescent="0.2">
      <c r="B288" s="19">
        <v>44105</v>
      </c>
      <c r="C288" s="61">
        <v>5315153.3848677194</v>
      </c>
      <c r="D288" s="61">
        <v>845016.43638596497</v>
      </c>
      <c r="E288" s="75">
        <v>207529921.92000002</v>
      </c>
      <c r="F288" s="76">
        <v>39.04495447127438</v>
      </c>
    </row>
    <row r="289" spans="2:6" x14ac:dyDescent="0.2">
      <c r="B289" s="19">
        <v>44136</v>
      </c>
      <c r="C289" s="61">
        <v>4205039.5456608189</v>
      </c>
      <c r="D289" s="61">
        <v>668527.74970760243</v>
      </c>
      <c r="E289" s="75">
        <v>205193763.89000002</v>
      </c>
      <c r="F289" s="76">
        <v>48.797106819539785</v>
      </c>
    </row>
    <row r="290" spans="2:6" ht="13.5" thickBot="1" x14ac:dyDescent="0.25">
      <c r="B290" s="19">
        <v>44166</v>
      </c>
      <c r="C290" s="79">
        <v>5332578.6502168421</v>
      </c>
      <c r="D290" s="79">
        <v>847786.74884210527</v>
      </c>
      <c r="E290" s="80">
        <v>235190247.16</v>
      </c>
      <c r="F290" s="81">
        <v>44.104412252866879</v>
      </c>
    </row>
    <row r="291" spans="2:6" ht="13.5" thickBot="1" x14ac:dyDescent="0.25">
      <c r="B291" s="56" t="s">
        <v>61</v>
      </c>
      <c r="C291" s="64">
        <f>SUM(C279:C290)</f>
        <v>54342791.652224995</v>
      </c>
      <c r="D291" s="64">
        <f>SUM(D279:D290)</f>
        <v>8639553.5218163747</v>
      </c>
      <c r="E291" s="77">
        <f>SUM(E279:E290)</f>
        <v>2219746414.5900002</v>
      </c>
      <c r="F291" s="78">
        <f>+E291/C291</f>
        <v>40.847117843993125</v>
      </c>
    </row>
    <row r="292" spans="2:6" x14ac:dyDescent="0.2">
      <c r="B292" s="19">
        <v>44197</v>
      </c>
      <c r="C292" s="61">
        <v>5699965.189005848</v>
      </c>
      <c r="D292" s="61">
        <v>906194.78362573101</v>
      </c>
      <c r="E292" s="75">
        <v>290925876.65999997</v>
      </c>
      <c r="F292" s="76">
        <v>51.039939194916634</v>
      </c>
    </row>
    <row r="293" spans="2:6" x14ac:dyDescent="0.2">
      <c r="B293" s="19">
        <v>44228</v>
      </c>
      <c r="C293" s="61">
        <v>6555471.4068888882</v>
      </c>
      <c r="D293" s="61">
        <v>1042205.311111111</v>
      </c>
      <c r="E293" s="75">
        <v>368833111.76999998</v>
      </c>
      <c r="F293" s="76">
        <v>56.263400276966763</v>
      </c>
    </row>
    <row r="294" spans="2:6" x14ac:dyDescent="0.2">
      <c r="B294" s="19">
        <v>44256</v>
      </c>
      <c r="C294" s="61">
        <v>5307819.2072748542</v>
      </c>
      <c r="D294" s="61">
        <v>843850.43040935672</v>
      </c>
      <c r="E294" s="75">
        <v>319531151.85000002</v>
      </c>
      <c r="F294" s="76">
        <v>60.200082062337998</v>
      </c>
    </row>
    <row r="295" spans="2:6" x14ac:dyDescent="0.2">
      <c r="B295" s="19">
        <v>44287</v>
      </c>
      <c r="C295" s="61">
        <v>3938934.8367797667</v>
      </c>
      <c r="D295" s="61">
        <v>626221.75465497083</v>
      </c>
      <c r="E295" s="75">
        <v>252285306.25000006</v>
      </c>
      <c r="F295" s="76">
        <v>64.049119039565824</v>
      </c>
    </row>
    <row r="296" spans="2:6" x14ac:dyDescent="0.2">
      <c r="B296" s="19">
        <v>44317</v>
      </c>
      <c r="C296" s="61">
        <v>6024292.6588159073</v>
      </c>
      <c r="D296" s="61">
        <v>957757.17946198839</v>
      </c>
      <c r="E296" s="75">
        <v>395192039.76999998</v>
      </c>
      <c r="F296" s="76">
        <v>65.599741272807975</v>
      </c>
    </row>
    <row r="297" spans="2:6" x14ac:dyDescent="0.2">
      <c r="B297" s="19">
        <v>44348</v>
      </c>
      <c r="C297" s="61">
        <v>6114541.9771825727</v>
      </c>
      <c r="D297" s="61">
        <v>972105.24279532162</v>
      </c>
      <c r="E297" s="75">
        <v>402453696.89999998</v>
      </c>
      <c r="F297" s="76">
        <v>65.819107694709217</v>
      </c>
    </row>
    <row r="298" spans="2:6" x14ac:dyDescent="0.2">
      <c r="B298" s="19">
        <v>44378</v>
      </c>
      <c r="C298" s="61">
        <v>4752736.1599309938</v>
      </c>
      <c r="D298" s="61">
        <v>755601.93321637425</v>
      </c>
      <c r="E298" s="75">
        <v>337875147.82999998</v>
      </c>
      <c r="F298" s="76">
        <v>71.090659456027041</v>
      </c>
    </row>
    <row r="299" spans="2:6" x14ac:dyDescent="0.2">
      <c r="B299" s="19">
        <v>44409</v>
      </c>
      <c r="C299" s="61">
        <v>5984722.9698382458</v>
      </c>
      <c r="D299" s="61">
        <v>951466.29091228067</v>
      </c>
      <c r="E299" s="75">
        <v>413837332.81000006</v>
      </c>
      <c r="F299" s="76">
        <v>69.148953910758081</v>
      </c>
    </row>
    <row r="300" spans="2:6" x14ac:dyDescent="0.2">
      <c r="B300" s="19">
        <v>44440</v>
      </c>
      <c r="C300" s="61">
        <v>6643549.8236410534</v>
      </c>
      <c r="D300" s="61">
        <v>1056208.2390526317</v>
      </c>
      <c r="E300" s="75">
        <v>449192070.86000001</v>
      </c>
      <c r="F300" s="76">
        <v>67.61326140154037</v>
      </c>
    </row>
    <row r="301" spans="2:6" x14ac:dyDescent="0.2">
      <c r="B301" s="19">
        <v>44470</v>
      </c>
      <c r="C301" s="61">
        <v>4511800.7048538011</v>
      </c>
      <c r="D301" s="61">
        <v>717297.40935672517</v>
      </c>
      <c r="E301" s="75">
        <v>346383576.25</v>
      </c>
      <c r="F301" s="76">
        <v>76.772800686289202</v>
      </c>
    </row>
    <row r="302" spans="2:6" x14ac:dyDescent="0.2">
      <c r="B302" s="19">
        <v>44501</v>
      </c>
      <c r="C302" s="61">
        <v>3165520.7888712282</v>
      </c>
      <c r="D302" s="61">
        <v>503262.44656140351</v>
      </c>
      <c r="E302" s="75">
        <v>252645186.19</v>
      </c>
      <c r="F302" s="76">
        <v>79.811570683157328</v>
      </c>
    </row>
    <row r="303" spans="2:6" ht="13.5" thickBot="1" x14ac:dyDescent="0.25">
      <c r="B303" s="19">
        <v>44531</v>
      </c>
      <c r="C303" s="79">
        <v>4687744.563445732</v>
      </c>
      <c r="D303" s="79">
        <v>745269.40595321648</v>
      </c>
      <c r="E303" s="80">
        <v>319873191.17000008</v>
      </c>
      <c r="F303" s="81">
        <v>68.236054000108936</v>
      </c>
    </row>
    <row r="304" spans="2:6" ht="13.5" thickBot="1" x14ac:dyDescent="0.25">
      <c r="B304" s="56" t="s">
        <v>77</v>
      </c>
      <c r="C304" s="64">
        <v>63387100.2865289</v>
      </c>
      <c r="D304" s="64">
        <v>10077440.427111112</v>
      </c>
      <c r="E304" s="77">
        <v>4149027688.3099999</v>
      </c>
      <c r="F304" s="78">
        <v>65.455395018152558</v>
      </c>
    </row>
    <row r="305" spans="2:6" x14ac:dyDescent="0.2">
      <c r="B305" s="19">
        <v>44562</v>
      </c>
      <c r="C305" s="61">
        <v>6654025.7458830411</v>
      </c>
      <c r="D305" s="61">
        <v>1057873.7274853801</v>
      </c>
      <c r="E305" s="75">
        <v>476843895.12999994</v>
      </c>
      <c r="F305" s="76">
        <v>71.662466203265197</v>
      </c>
    </row>
    <row r="306" spans="2:6" x14ac:dyDescent="0.2">
      <c r="B306" s="19">
        <v>44593</v>
      </c>
      <c r="C306" s="61">
        <v>4908268.9170994153</v>
      </c>
      <c r="D306" s="61">
        <v>780328.92163742695</v>
      </c>
      <c r="E306" s="75">
        <v>411051868.57999998</v>
      </c>
      <c r="F306" s="76">
        <v>83.746810845668719</v>
      </c>
    </row>
    <row r="307" spans="2:6" x14ac:dyDescent="0.2">
      <c r="B307" s="19">
        <v>44621</v>
      </c>
      <c r="C307" s="61">
        <v>4018023.3749824562</v>
      </c>
      <c r="D307" s="61">
        <v>638795.44912280701</v>
      </c>
      <c r="E307" s="75">
        <v>366050581.41000003</v>
      </c>
      <c r="F307" s="76">
        <v>91.102153284909221</v>
      </c>
    </row>
    <row r="308" spans="2:6" x14ac:dyDescent="0.2">
      <c r="B308" s="19">
        <v>44652</v>
      </c>
      <c r="C308" s="61">
        <v>5066532.6227688892</v>
      </c>
      <c r="D308" s="61">
        <v>805490.08311111119</v>
      </c>
      <c r="E308" s="75">
        <v>501012318.90999997</v>
      </c>
      <c r="F308" s="76">
        <v>98.886626458983272</v>
      </c>
    </row>
    <row r="309" spans="2:6" x14ac:dyDescent="0.2">
      <c r="B309" s="19">
        <v>44682</v>
      </c>
      <c r="C309" s="61">
        <v>2743967.8152514622</v>
      </c>
      <c r="D309" s="61">
        <v>436242.89590643276</v>
      </c>
      <c r="E309" s="75">
        <v>265354701.70999998</v>
      </c>
      <c r="F309" s="76">
        <v>96.704742757954833</v>
      </c>
    </row>
    <row r="310" spans="2:6" x14ac:dyDescent="0.2">
      <c r="B310" s="19">
        <v>44713</v>
      </c>
      <c r="C310" s="61">
        <v>3286644.4015618716</v>
      </c>
      <c r="D310" s="61">
        <v>522518.98276023398</v>
      </c>
      <c r="E310" s="75">
        <v>449894584.77000016</v>
      </c>
      <c r="F310" s="76">
        <v>136.88568941507705</v>
      </c>
    </row>
    <row r="311" spans="2:6" x14ac:dyDescent="0.2">
      <c r="B311" s="19">
        <v>44743</v>
      </c>
      <c r="C311" s="61">
        <v>3893186.7491754382</v>
      </c>
      <c r="D311" s="61">
        <v>618948.60877192975</v>
      </c>
      <c r="E311" s="75">
        <v>388225094.56000006</v>
      </c>
      <c r="F311" s="76">
        <v>99.719104058448934</v>
      </c>
    </row>
    <row r="312" spans="2:6" x14ac:dyDescent="0.2">
      <c r="B312" s="19">
        <v>44774</v>
      </c>
      <c r="C312" s="61">
        <v>3264309.4336023391</v>
      </c>
      <c r="D312" s="61">
        <v>518968.11345029238</v>
      </c>
      <c r="E312" s="75">
        <v>337662009.32999992</v>
      </c>
      <c r="F312" s="76">
        <v>103.44056413713572</v>
      </c>
    </row>
    <row r="313" spans="2:6" x14ac:dyDescent="0.2">
      <c r="B313" s="19">
        <v>44805</v>
      </c>
      <c r="C313" s="61">
        <v>6523559.9161363738</v>
      </c>
      <c r="D313" s="61">
        <v>1037131.9421520467</v>
      </c>
      <c r="E313" s="75">
        <v>593071598.1500001</v>
      </c>
      <c r="F313" s="76">
        <v>90.912263514742278</v>
      </c>
    </row>
    <row r="314" spans="2:6" x14ac:dyDescent="0.2">
      <c r="B314" s="19">
        <v>44835</v>
      </c>
      <c r="C314" s="61">
        <v>3192063.7589590647</v>
      </c>
      <c r="D314" s="61">
        <v>507482.31461988308</v>
      </c>
      <c r="E314" s="75">
        <v>279184816.46000004</v>
      </c>
      <c r="F314" s="76">
        <v>87.462167908275902</v>
      </c>
    </row>
    <row r="315" spans="2:6" x14ac:dyDescent="0.2">
      <c r="B315" s="19">
        <v>44866</v>
      </c>
      <c r="C315" s="61">
        <v>5276950.8299649125</v>
      </c>
      <c r="D315" s="61">
        <v>838942.89824561402</v>
      </c>
      <c r="E315" s="75">
        <v>446474722.72999996</v>
      </c>
      <c r="F315" s="76">
        <v>84.608467487457844</v>
      </c>
    </row>
    <row r="316" spans="2:6" ht="13.5" thickBot="1" x14ac:dyDescent="0.25">
      <c r="B316" s="19">
        <v>44896</v>
      </c>
      <c r="C316" s="79">
        <v>3897959.6467871349</v>
      </c>
      <c r="D316" s="79">
        <v>619707.41602339188</v>
      </c>
      <c r="E316" s="80">
        <v>313756687.73000002</v>
      </c>
      <c r="F316" s="81">
        <v>80.492543833441601</v>
      </c>
    </row>
    <row r="317" spans="2:6" ht="13.5" thickBot="1" x14ac:dyDescent="0.25">
      <c r="B317" s="56" t="s">
        <v>78</v>
      </c>
      <c r="C317" s="64">
        <v>52725493.212172396</v>
      </c>
      <c r="D317" s="64">
        <v>8382431.3532865494</v>
      </c>
      <c r="E317" s="77">
        <v>4828582879.4699993</v>
      </c>
      <c r="F317" s="78">
        <v>91.57966261290953</v>
      </c>
    </row>
    <row r="318" spans="2:6" x14ac:dyDescent="0.2">
      <c r="B318" s="19">
        <v>44927</v>
      </c>
      <c r="C318" s="61">
        <v>6576474.4819883043</v>
      </c>
      <c r="D318" s="61">
        <v>1045544.432748538</v>
      </c>
      <c r="E318" s="75">
        <v>512136828.88999999</v>
      </c>
      <c r="F318" s="76">
        <f>IFERROR(+E318/C318,0)</f>
        <v>77.874069198115805</v>
      </c>
    </row>
    <row r="319" spans="2:6" x14ac:dyDescent="0.2">
      <c r="B319" s="19">
        <v>44958</v>
      </c>
      <c r="C319" s="61">
        <v>3504961.8835555557</v>
      </c>
      <c r="D319" s="61">
        <v>557227.64444444445</v>
      </c>
      <c r="E319" s="75">
        <v>258636635.32000002</v>
      </c>
      <c r="F319" s="76">
        <f t="shared" ref="F319:F330" si="14">IFERROR(+E319/C319,0)</f>
        <v>73.79156861404438</v>
      </c>
    </row>
    <row r="320" spans="2:6" x14ac:dyDescent="0.2">
      <c r="B320" s="19">
        <v>44986</v>
      </c>
      <c r="C320" s="61">
        <v>8463909.9633333348</v>
      </c>
      <c r="D320" s="61">
        <v>1345613.6666666667</v>
      </c>
      <c r="E320" s="75">
        <v>633767758.23000002</v>
      </c>
      <c r="F320" s="76">
        <f t="shared" si="14"/>
        <v>74.878839800465428</v>
      </c>
    </row>
    <row r="321" spans="2:6" x14ac:dyDescent="0.2">
      <c r="B321" s="19">
        <v>45017</v>
      </c>
      <c r="C321" s="61">
        <v>4015864.2132299417</v>
      </c>
      <c r="D321" s="61">
        <v>638452.18016374274</v>
      </c>
      <c r="E321" s="75">
        <v>301535797.44</v>
      </c>
      <c r="F321" s="76">
        <f t="shared" si="14"/>
        <v>75.086153671883267</v>
      </c>
    </row>
    <row r="322" spans="2:6" x14ac:dyDescent="0.2">
      <c r="B322" s="19">
        <v>45047</v>
      </c>
      <c r="C322" s="61">
        <v>5705118.0308673689</v>
      </c>
      <c r="D322" s="61">
        <v>907013.99536842108</v>
      </c>
      <c r="E322" s="75">
        <v>412801278.32999998</v>
      </c>
      <c r="F322" s="76">
        <f t="shared" si="14"/>
        <v>72.356308159892777</v>
      </c>
    </row>
    <row r="323" spans="2:6" x14ac:dyDescent="0.2">
      <c r="B323" s="19">
        <v>45078</v>
      </c>
      <c r="C323" s="61">
        <v>4853721.7060467834</v>
      </c>
      <c r="D323" s="61">
        <v>771656.86900584796</v>
      </c>
      <c r="E323" s="75">
        <v>354721191.77999997</v>
      </c>
      <c r="F323" s="76">
        <f t="shared" si="14"/>
        <v>73.082309465350491</v>
      </c>
    </row>
    <row r="324" spans="2:6" x14ac:dyDescent="0.2">
      <c r="B324" s="19">
        <v>45108</v>
      </c>
      <c r="C324" s="61">
        <v>5931845.7447368419</v>
      </c>
      <c r="D324" s="61">
        <v>943059.73684210528</v>
      </c>
      <c r="E324" s="75">
        <v>426817689.84999996</v>
      </c>
      <c r="F324" s="76">
        <f t="shared" si="14"/>
        <v>71.95360571011193</v>
      </c>
    </row>
    <row r="325" spans="2:6" x14ac:dyDescent="0.2">
      <c r="B325" s="19">
        <v>45139</v>
      </c>
      <c r="C325" s="61">
        <v>5768123.0704832757</v>
      </c>
      <c r="D325" s="61">
        <v>917030.69483040948</v>
      </c>
      <c r="E325" s="75">
        <v>470064116.73000008</v>
      </c>
      <c r="F325" s="76">
        <f t="shared" si="14"/>
        <v>81.493427062161544</v>
      </c>
    </row>
    <row r="326" spans="2:6" x14ac:dyDescent="0.2">
      <c r="B326" s="19">
        <v>45170</v>
      </c>
      <c r="C326" s="61">
        <v>3628672.1027836255</v>
      </c>
      <c r="D326" s="61">
        <v>576895.40584795317</v>
      </c>
      <c r="E326" s="75">
        <v>306803820.14999998</v>
      </c>
      <c r="F326" s="76">
        <f t="shared" si="14"/>
        <v>84.549888074660913</v>
      </c>
    </row>
    <row r="327" spans="2:6" x14ac:dyDescent="0.2">
      <c r="B327" s="19">
        <v>45200</v>
      </c>
      <c r="C327" s="61">
        <v>6487653.2889941521</v>
      </c>
      <c r="D327" s="61">
        <v>1031423.4163742691</v>
      </c>
      <c r="E327" s="75">
        <v>586092520.05999994</v>
      </c>
      <c r="F327" s="76">
        <f t="shared" si="14"/>
        <v>90.339679688842921</v>
      </c>
    </row>
    <row r="328" spans="2:6" x14ac:dyDescent="0.2">
      <c r="B328" s="19">
        <v>45231</v>
      </c>
      <c r="C328" s="61">
        <v>6404683.9294502931</v>
      </c>
      <c r="D328" s="61">
        <v>1018232.7391812867</v>
      </c>
      <c r="E328" s="75">
        <v>519586429.90999991</v>
      </c>
      <c r="F328" s="76">
        <f t="shared" si="14"/>
        <v>81.126006471734726</v>
      </c>
    </row>
    <row r="329" spans="2:6" ht="13.5" thickBot="1" x14ac:dyDescent="0.25">
      <c r="B329" s="19">
        <v>45261</v>
      </c>
      <c r="C329" s="79">
        <v>3893935.6821871349</v>
      </c>
      <c r="D329" s="79">
        <v>619067.67602339189</v>
      </c>
      <c r="E329" s="80">
        <v>299442207.48000002</v>
      </c>
      <c r="F329" s="81">
        <f t="shared" si="14"/>
        <v>76.89962853002497</v>
      </c>
    </row>
    <row r="330" spans="2:6" ht="13.5" thickBot="1" x14ac:dyDescent="0.25">
      <c r="B330" s="56" t="s">
        <v>79</v>
      </c>
      <c r="C330" s="64">
        <f>SUM(C318:C329)</f>
        <v>65234964.097656608</v>
      </c>
      <c r="D330" s="64">
        <f>SUM(D318:D329)</f>
        <v>10371218.457497077</v>
      </c>
      <c r="E330" s="77">
        <f>SUM(E318:E329)</f>
        <v>5082406274.1700001</v>
      </c>
      <c r="F330" s="78">
        <f t="shared" si="14"/>
        <v>77.909236932538946</v>
      </c>
    </row>
    <row r="331" spans="2:6" x14ac:dyDescent="0.2">
      <c r="B331" s="19">
        <v>45292</v>
      </c>
      <c r="C331" s="61">
        <v>6210057.3206271352</v>
      </c>
      <c r="D331" s="61">
        <v>987290.5120233919</v>
      </c>
      <c r="E331" s="75">
        <v>449494382.43000001</v>
      </c>
      <c r="F331" s="76">
        <v>72.3816801073596</v>
      </c>
    </row>
    <row r="332" spans="2:6" x14ac:dyDescent="0.2">
      <c r="B332" s="19">
        <v>45323</v>
      </c>
      <c r="C332" s="61">
        <v>4992172.1687602345</v>
      </c>
      <c r="D332" s="61">
        <v>793668.07134502928</v>
      </c>
      <c r="E332" s="75">
        <v>392524731.10000008</v>
      </c>
      <c r="F332" s="76">
        <v>78.628043631251685</v>
      </c>
    </row>
    <row r="333" spans="2:6" x14ac:dyDescent="0.2">
      <c r="B333" s="19">
        <v>45352</v>
      </c>
      <c r="C333" s="61">
        <v>5017570.0306645613</v>
      </c>
      <c r="D333" s="61">
        <v>797705.88722807018</v>
      </c>
      <c r="E333" s="75">
        <v>408156497.15999997</v>
      </c>
      <c r="F333" s="76">
        <v>81.345451018237398</v>
      </c>
    </row>
    <row r="334" spans="2:6" x14ac:dyDescent="0.2">
      <c r="B334" s="19">
        <v>45383</v>
      </c>
      <c r="C334" s="61">
        <v>3192560.8823040933</v>
      </c>
      <c r="D334" s="61">
        <v>507561.34853801166</v>
      </c>
      <c r="E334" s="75">
        <v>268791639.90999997</v>
      </c>
      <c r="F334" s="76">
        <v>84.193113246445336</v>
      </c>
    </row>
    <row r="335" spans="2:6" x14ac:dyDescent="0.2">
      <c r="B335" s="19">
        <v>45413</v>
      </c>
      <c r="C335" s="61">
        <v>7036379.058939415</v>
      </c>
      <c r="D335" s="61">
        <v>1118661.2176374269</v>
      </c>
      <c r="E335" s="75">
        <v>589130905.83000004</v>
      </c>
      <c r="F335" s="76">
        <v>83.726431008792048</v>
      </c>
    </row>
    <row r="336" spans="2:6" x14ac:dyDescent="0.2">
      <c r="B336" s="19">
        <v>45444</v>
      </c>
      <c r="C336" s="61">
        <v>4728538.6189473681</v>
      </c>
      <c r="D336" s="61">
        <v>751754.94736842101</v>
      </c>
      <c r="E336" s="75">
        <v>377990508.66000009</v>
      </c>
      <c r="F336" s="76">
        <v>79.938124465217015</v>
      </c>
    </row>
    <row r="337" spans="2:6" x14ac:dyDescent="0.2">
      <c r="B337" s="19">
        <v>45474</v>
      </c>
      <c r="C337" s="61">
        <v>6351343.6825147364</v>
      </c>
      <c r="D337" s="61">
        <v>1009752.5727368421</v>
      </c>
      <c r="E337" s="75">
        <v>512974259.64999998</v>
      </c>
      <c r="F337" s="76">
        <v>80.766257549913306</v>
      </c>
    </row>
    <row r="338" spans="2:6" x14ac:dyDescent="0.2">
      <c r="B338" s="19">
        <v>45505</v>
      </c>
      <c r="C338" s="61">
        <v>6850452.4775204668</v>
      </c>
      <c r="D338" s="61">
        <v>1089102.1426900583</v>
      </c>
      <c r="E338" s="75">
        <v>543825893.82000005</v>
      </c>
      <c r="F338" s="76">
        <v>79.385397622207691</v>
      </c>
    </row>
    <row r="339" spans="2:6" x14ac:dyDescent="0.2">
      <c r="B339" s="19">
        <v>45536</v>
      </c>
      <c r="C339" s="61">
        <v>4148023.9841169589</v>
      </c>
      <c r="D339" s="61">
        <v>659463.27251461986</v>
      </c>
      <c r="E339" s="75">
        <v>297772720.77999997</v>
      </c>
      <c r="F339" s="76">
        <v>71.786643934603603</v>
      </c>
    </row>
    <row r="340" spans="2:6" x14ac:dyDescent="0.2">
      <c r="B340" s="19">
        <v>45566</v>
      </c>
      <c r="C340" s="61">
        <v>6465310.5468888897</v>
      </c>
      <c r="D340" s="61">
        <v>1027871.3111111112</v>
      </c>
      <c r="E340" s="75">
        <v>464795999.43999994</v>
      </c>
      <c r="F340" s="76">
        <v>71.890746170523855</v>
      </c>
    </row>
    <row r="341" spans="2:6" x14ac:dyDescent="0.2">
      <c r="B341" s="19">
        <v>45597</v>
      </c>
      <c r="C341" s="61">
        <v>5139863.3256491236</v>
      </c>
      <c r="D341" s="61">
        <v>817148.38245614048</v>
      </c>
      <c r="E341" s="75">
        <v>369000260.5</v>
      </c>
      <c r="F341" s="76">
        <v>71.791842918974552</v>
      </c>
    </row>
    <row r="342" spans="2:6" ht="13.5" thickBot="1" x14ac:dyDescent="0.25">
      <c r="B342" s="19">
        <v>45627</v>
      </c>
      <c r="C342" s="79">
        <v>5737967.1920037428</v>
      </c>
      <c r="D342" s="79">
        <v>912236.43752046791</v>
      </c>
      <c r="E342" s="80">
        <v>405507631.39999998</v>
      </c>
      <c r="F342" s="81">
        <v>70.67095677457047</v>
      </c>
    </row>
    <row r="343" spans="2:6" ht="13.5" thickBot="1" x14ac:dyDescent="0.25">
      <c r="B343" s="56" t="s">
        <v>163</v>
      </c>
      <c r="C343" s="64">
        <f>SUM(C331:C342)</f>
        <v>65870239.288936719</v>
      </c>
      <c r="D343" s="64">
        <f>SUM(D331:D342)</f>
        <v>10472216.10316959</v>
      </c>
      <c r="E343" s="77">
        <f>SUM(E331:E342)</f>
        <v>5079965430.6799994</v>
      </c>
      <c r="F343" s="78">
        <f t="shared" ref="F343" si="15">IFERROR(+E343/C343,0)</f>
        <v>77.120798186218352</v>
      </c>
    </row>
    <row r="344" spans="2:6" x14ac:dyDescent="0.2">
      <c r="B344" s="19">
        <v>45658</v>
      </c>
      <c r="C344" s="61">
        <v>4414010.7582200002</v>
      </c>
      <c r="D344" s="61">
        <v>701750.51800000004</v>
      </c>
      <c r="E344" s="75">
        <v>337167487.77000004</v>
      </c>
      <c r="F344" s="76">
        <v>76.385742182913631</v>
      </c>
    </row>
    <row r="345" spans="2:6" x14ac:dyDescent="0.2">
      <c r="B345" s="19">
        <v>45689</v>
      </c>
      <c r="C345" s="61">
        <v>6196056.06180117</v>
      </c>
      <c r="D345" s="61">
        <v>985064.55672514625</v>
      </c>
      <c r="E345" s="75">
        <v>464896715.48999995</v>
      </c>
      <c r="F345" s="76">
        <v>75.031069902046085</v>
      </c>
    </row>
    <row r="346" spans="2:6" x14ac:dyDescent="0.2">
      <c r="B346" s="19">
        <v>45717</v>
      </c>
      <c r="C346" s="61">
        <v>3702200.2311812867</v>
      </c>
      <c r="D346" s="61">
        <v>588585.09239766083</v>
      </c>
      <c r="E346" s="75">
        <v>270481764.48000002</v>
      </c>
      <c r="F346" s="76">
        <v>73.059734101333447</v>
      </c>
    </row>
    <row r="347" spans="2:6" x14ac:dyDescent="0.2">
      <c r="B347" s="19">
        <v>45748</v>
      </c>
      <c r="C347" s="61">
        <v>5150989.8413448753</v>
      </c>
      <c r="D347" s="61">
        <v>818917.30387040949</v>
      </c>
      <c r="E347" s="75">
        <v>344060890.79000002</v>
      </c>
      <c r="F347" s="76">
        <v>66.795101793516437</v>
      </c>
    </row>
    <row r="348" spans="2:6" x14ac:dyDescent="0.2">
      <c r="B348" s="19">
        <v>45778</v>
      </c>
      <c r="C348" s="61">
        <v>4207834.6156725148</v>
      </c>
      <c r="D348" s="61">
        <v>668972.11695906438</v>
      </c>
      <c r="E348" s="75">
        <v>277964505.21000004</v>
      </c>
      <c r="F348" s="76">
        <v>66.058799976285314</v>
      </c>
    </row>
    <row r="349" spans="2:6" x14ac:dyDescent="0.2">
      <c r="B349" s="19">
        <v>45809</v>
      </c>
      <c r="C349" s="61">
        <v>7206576.9902456142</v>
      </c>
      <c r="D349" s="61">
        <v>1145719.7122807018</v>
      </c>
      <c r="E349" s="75">
        <v>479406876.79000008</v>
      </c>
      <c r="F349" s="76">
        <v>66.523521144490118</v>
      </c>
    </row>
    <row r="350" spans="2:6" x14ac:dyDescent="0.2">
      <c r="B350" s="19">
        <v>45839</v>
      </c>
      <c r="C350" s="61">
        <v>7451648.4617425362</v>
      </c>
      <c r="D350" s="61">
        <v>1184681.7904201171</v>
      </c>
      <c r="E350" s="75">
        <v>504934745.89999998</v>
      </c>
      <c r="F350" s="76">
        <f t="shared" ref="F350:F355" si="16">IFERROR(+E350/C350,0)</f>
        <v>67.761482374320593</v>
      </c>
    </row>
    <row r="351" spans="2:6" x14ac:dyDescent="0.2">
      <c r="B351" s="19">
        <v>45870</v>
      </c>
      <c r="C351" s="61">
        <v>3603842.7728654975</v>
      </c>
      <c r="D351" s="61">
        <v>572947.97660818719</v>
      </c>
      <c r="E351" s="75">
        <v>232682983.26999998</v>
      </c>
      <c r="F351" s="76">
        <f t="shared" si="16"/>
        <v>64.56524269647548</v>
      </c>
    </row>
    <row r="352" spans="2:6" x14ac:dyDescent="0.2">
      <c r="B352" s="19">
        <v>45901</v>
      </c>
      <c r="C352" s="61">
        <v>5698705.0849824557</v>
      </c>
      <c r="D352" s="61">
        <v>905994.44912280701</v>
      </c>
      <c r="E352" s="75">
        <v>386754664.07000005</v>
      </c>
      <c r="F352" s="76">
        <f t="shared" si="16"/>
        <v>67.867113370930085</v>
      </c>
    </row>
    <row r="353" spans="2:6" x14ac:dyDescent="0.2">
      <c r="B353" s="19">
        <v>45931</v>
      </c>
      <c r="C353" s="61">
        <v>5742311.1536959065</v>
      </c>
      <c r="D353" s="61">
        <v>912927.05146198836</v>
      </c>
      <c r="E353" s="75">
        <v>364711618.82999998</v>
      </c>
      <c r="F353" s="76">
        <f t="shared" si="16"/>
        <v>63.513036662121962</v>
      </c>
    </row>
    <row r="354" spans="2:6" x14ac:dyDescent="0.2">
      <c r="B354" s="19">
        <v>45962</v>
      </c>
      <c r="C354" s="61">
        <v>7010319.9341169586</v>
      </c>
      <c r="D354" s="61">
        <v>1114518.2725146199</v>
      </c>
      <c r="E354" s="75">
        <v>436161869.09999996</v>
      </c>
      <c r="F354" s="76">
        <f t="shared" si="16"/>
        <v>62.217113227221098</v>
      </c>
    </row>
    <row r="355" spans="2:6" ht="13.5" thickBot="1" x14ac:dyDescent="0.25">
      <c r="B355" s="19">
        <v>45992</v>
      </c>
      <c r="C355" s="79">
        <v>5596771.2803897075</v>
      </c>
      <c r="D355" s="79">
        <v>889788.75681871339</v>
      </c>
      <c r="E355" s="80">
        <v>328472889.81</v>
      </c>
      <c r="F355" s="81">
        <f t="shared" si="16"/>
        <v>58.689711148447749</v>
      </c>
    </row>
    <row r="356" spans="2:6" ht="13.5" thickBot="1" x14ac:dyDescent="0.25">
      <c r="B356" s="56" t="s">
        <v>165</v>
      </c>
      <c r="C356" s="64">
        <f>SUM(C344:C355)</f>
        <v>65981267.186258525</v>
      </c>
      <c r="D356" s="64">
        <f>SUM(D344:D355)</f>
        <v>10489867.597179415</v>
      </c>
      <c r="E356" s="77">
        <f>SUM(E344:E355)</f>
        <v>4427697011.5100002</v>
      </c>
      <c r="F356" s="78">
        <f t="shared" ref="F356:F368" si="17">IFERROR(+E356/C356,0)</f>
        <v>67.105364906240041</v>
      </c>
    </row>
    <row r="357" spans="2:6" x14ac:dyDescent="0.2">
      <c r="B357" s="19">
        <v>46023</v>
      </c>
      <c r="C357" s="61">
        <v>5471170.7868304104</v>
      </c>
      <c r="D357" s="61">
        <v>869820.47485380131</v>
      </c>
      <c r="E357" s="75">
        <v>329691259.84999996</v>
      </c>
      <c r="F357" s="76">
        <f t="shared" si="17"/>
        <v>60.259727340918666</v>
      </c>
    </row>
    <row r="358" spans="2:6" x14ac:dyDescent="0.2">
      <c r="B358" s="19">
        <v>46054</v>
      </c>
      <c r="C358" s="61">
        <v>0</v>
      </c>
      <c r="D358" s="61">
        <v>0</v>
      </c>
      <c r="E358" s="75">
        <v>0</v>
      </c>
      <c r="F358" s="76">
        <f t="shared" si="17"/>
        <v>0</v>
      </c>
    </row>
    <row r="359" spans="2:6" x14ac:dyDescent="0.2">
      <c r="B359" s="19">
        <v>46082</v>
      </c>
      <c r="C359" s="61">
        <v>0</v>
      </c>
      <c r="D359" s="61">
        <v>0</v>
      </c>
      <c r="E359" s="75">
        <v>0</v>
      </c>
      <c r="F359" s="76">
        <f t="shared" si="17"/>
        <v>0</v>
      </c>
    </row>
    <row r="360" spans="2:6" x14ac:dyDescent="0.2">
      <c r="B360" s="19">
        <v>46113</v>
      </c>
      <c r="C360" s="61">
        <v>0</v>
      </c>
      <c r="D360" s="61">
        <v>0</v>
      </c>
      <c r="E360" s="75">
        <v>0</v>
      </c>
      <c r="F360" s="76">
        <f t="shared" si="17"/>
        <v>0</v>
      </c>
    </row>
    <row r="361" spans="2:6" x14ac:dyDescent="0.2">
      <c r="B361" s="19">
        <v>46143</v>
      </c>
      <c r="C361" s="61">
        <v>0</v>
      </c>
      <c r="D361" s="61">
        <v>0</v>
      </c>
      <c r="E361" s="75">
        <v>0</v>
      </c>
      <c r="F361" s="76">
        <f t="shared" si="17"/>
        <v>0</v>
      </c>
    </row>
    <row r="362" spans="2:6" x14ac:dyDescent="0.2">
      <c r="B362" s="19">
        <v>46174</v>
      </c>
      <c r="C362" s="61">
        <v>0</v>
      </c>
      <c r="D362" s="61">
        <v>0</v>
      </c>
      <c r="E362" s="75">
        <v>0</v>
      </c>
      <c r="F362" s="76">
        <f t="shared" si="17"/>
        <v>0</v>
      </c>
    </row>
    <row r="363" spans="2:6" x14ac:dyDescent="0.2">
      <c r="B363" s="19">
        <v>46204</v>
      </c>
      <c r="C363" s="61">
        <v>0</v>
      </c>
      <c r="D363" s="61">
        <v>0</v>
      </c>
      <c r="E363" s="75">
        <v>0</v>
      </c>
      <c r="F363" s="76">
        <f t="shared" si="17"/>
        <v>0</v>
      </c>
    </row>
    <row r="364" spans="2:6" x14ac:dyDescent="0.2">
      <c r="B364" s="19">
        <v>46235</v>
      </c>
      <c r="C364" s="61">
        <v>0</v>
      </c>
      <c r="D364" s="61">
        <v>0</v>
      </c>
      <c r="E364" s="75">
        <v>0</v>
      </c>
      <c r="F364" s="76">
        <f t="shared" si="17"/>
        <v>0</v>
      </c>
    </row>
    <row r="365" spans="2:6" x14ac:dyDescent="0.2">
      <c r="B365" s="19">
        <v>46266</v>
      </c>
      <c r="C365" s="61">
        <v>0</v>
      </c>
      <c r="D365" s="61">
        <v>0</v>
      </c>
      <c r="E365" s="75">
        <v>0</v>
      </c>
      <c r="F365" s="76">
        <f t="shared" si="17"/>
        <v>0</v>
      </c>
    </row>
    <row r="366" spans="2:6" x14ac:dyDescent="0.2">
      <c r="B366" s="19">
        <v>46296</v>
      </c>
      <c r="C366" s="61">
        <v>0</v>
      </c>
      <c r="D366" s="61">
        <v>0</v>
      </c>
      <c r="E366" s="75">
        <v>0</v>
      </c>
      <c r="F366" s="76">
        <f t="shared" si="17"/>
        <v>0</v>
      </c>
    </row>
    <row r="367" spans="2:6" x14ac:dyDescent="0.2">
      <c r="B367" s="19">
        <v>46327</v>
      </c>
      <c r="C367" s="61">
        <v>0</v>
      </c>
      <c r="D367" s="61">
        <v>0</v>
      </c>
      <c r="E367" s="75">
        <v>0</v>
      </c>
      <c r="F367" s="76">
        <f t="shared" si="17"/>
        <v>0</v>
      </c>
    </row>
    <row r="368" spans="2:6" ht="13.5" thickBot="1" x14ac:dyDescent="0.25">
      <c r="B368" s="19">
        <v>46357</v>
      </c>
      <c r="C368" s="79">
        <v>0</v>
      </c>
      <c r="D368" s="79">
        <v>0</v>
      </c>
      <c r="E368" s="80">
        <v>0</v>
      </c>
      <c r="F368" s="81">
        <f t="shared" si="17"/>
        <v>0</v>
      </c>
    </row>
    <row r="369" spans="2:6" ht="13.5" thickBot="1" x14ac:dyDescent="0.25">
      <c r="B369" s="56" t="s">
        <v>168</v>
      </c>
      <c r="C369" s="64">
        <f>SUM(C357:C368)</f>
        <v>5471170.7868304104</v>
      </c>
      <c r="D369" s="64">
        <f>SUM(D357:D368)</f>
        <v>869820.47485380131</v>
      </c>
      <c r="E369" s="77">
        <f>SUM(E357:E368)</f>
        <v>329691259.84999996</v>
      </c>
      <c r="F369" s="78">
        <f t="shared" ref="F369" si="18">IFERROR(+E369/C369,0)</f>
        <v>60.259727340918666</v>
      </c>
    </row>
    <row r="370" spans="2:6" x14ac:dyDescent="0.2">
      <c r="B370" s="156"/>
      <c r="C370" s="148"/>
      <c r="D370" s="148"/>
      <c r="E370" s="148"/>
      <c r="F370" s="157"/>
    </row>
    <row r="371" spans="2:6" x14ac:dyDescent="0.2">
      <c r="B371" s="156"/>
      <c r="C371" s="148"/>
      <c r="D371" s="148"/>
      <c r="E371" s="148"/>
      <c r="F371" s="157"/>
    </row>
    <row r="372" spans="2:6" x14ac:dyDescent="0.2">
      <c r="B372" s="87"/>
    </row>
    <row r="373" spans="2:6" x14ac:dyDescent="0.2">
      <c r="B373" s="176" t="s">
        <v>65</v>
      </c>
    </row>
  </sheetData>
  <mergeCells count="20">
    <mergeCell ref="B1:F1"/>
    <mergeCell ref="G6:I6"/>
    <mergeCell ref="G19:I19"/>
    <mergeCell ref="G58:I58"/>
    <mergeCell ref="G45:I45"/>
    <mergeCell ref="G32:I32"/>
    <mergeCell ref="C4:D4"/>
    <mergeCell ref="G71:I71"/>
    <mergeCell ref="G149:I149"/>
    <mergeCell ref="G123:I123"/>
    <mergeCell ref="G110:I110"/>
    <mergeCell ref="G227:I227"/>
    <mergeCell ref="G201:I201"/>
    <mergeCell ref="G188:I188"/>
    <mergeCell ref="G175:I175"/>
    <mergeCell ref="G136:I136"/>
    <mergeCell ref="G214:I214"/>
    <mergeCell ref="G97:I97"/>
    <mergeCell ref="G162:I162"/>
    <mergeCell ref="G84:I84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>
    <oddFooter>&amp;L&amp;"Tahoma,Negrita"&amp;16AHC - CNE&amp;CYSM&amp;R&amp;D &amp;T 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7" r:id="rId4">
          <objectPr defaultSize="0" r:id="rId5">
            <anchor moveWithCells="1">
              <from>
                <xdr:col>7</xdr:col>
                <xdr:colOff>0</xdr:colOff>
                <xdr:row>6</xdr:row>
                <xdr:rowOff>66675</xdr:rowOff>
              </from>
              <to>
                <xdr:col>8</xdr:col>
                <xdr:colOff>9525</xdr:colOff>
                <xdr:row>10</xdr:row>
                <xdr:rowOff>104775</xdr:rowOff>
              </to>
            </anchor>
          </objectPr>
        </oleObject>
      </mc:Choice>
      <mc:Fallback>
        <oleObject progId="Acrobat Document" dvAspect="DVASPECT_ICON" shapeId="1027" r:id="rId4"/>
      </mc:Fallback>
    </mc:AlternateContent>
    <mc:AlternateContent xmlns:mc="http://schemas.openxmlformats.org/markup-compatibility/2006">
      <mc:Choice Requires="x14">
        <oleObject progId="Acrobat Document" dvAspect="DVASPECT_ICON" shapeId="1028" r:id="rId6">
          <objectPr defaultSize="0" r:id="rId7">
            <anchor moveWithCells="1">
              <from>
                <xdr:col>7</xdr:col>
                <xdr:colOff>38100</xdr:colOff>
                <xdr:row>19</xdr:row>
                <xdr:rowOff>104775</xdr:rowOff>
              </from>
              <to>
                <xdr:col>8</xdr:col>
                <xdr:colOff>47625</xdr:colOff>
                <xdr:row>23</xdr:row>
                <xdr:rowOff>142875</xdr:rowOff>
              </to>
            </anchor>
          </objectPr>
        </oleObject>
      </mc:Choice>
      <mc:Fallback>
        <oleObject progId="Acrobat Document" dvAspect="DVASPECT_ICON" shapeId="1028" r:id="rId6"/>
      </mc:Fallback>
    </mc:AlternateContent>
    <mc:AlternateContent xmlns:mc="http://schemas.openxmlformats.org/markup-compatibility/2006">
      <mc:Choice Requires="x14">
        <oleObject progId="AcroExch.Document" dvAspect="DVASPECT_ICON" shapeId="1034" r:id="rId8">
          <objectPr defaultSize="0" r:id="rId9">
            <anchor moveWithCells="1">
              <from>
                <xdr:col>7</xdr:col>
                <xdr:colOff>0</xdr:colOff>
                <xdr:row>45</xdr:row>
                <xdr:rowOff>0</xdr:rowOff>
              </from>
              <to>
                <xdr:col>8</xdr:col>
                <xdr:colOff>9525</xdr:colOff>
                <xdr:row>49</xdr:row>
                <xdr:rowOff>38100</xdr:rowOff>
              </to>
            </anchor>
          </objectPr>
        </oleObject>
      </mc:Choice>
      <mc:Fallback>
        <oleObject progId="AcroExch.Document" dvAspect="DVASPECT_ICON" shapeId="1034" r:id="rId8"/>
      </mc:Fallback>
    </mc:AlternateContent>
    <mc:AlternateContent xmlns:mc="http://schemas.openxmlformats.org/markup-compatibility/2006">
      <mc:Choice Requires="x14">
        <oleObject progId="AcroExch.Document" dvAspect="DVASPECT_ICON" shapeId="1036" r:id="rId10">
          <objectPr defaultSize="0" r:id="rId11">
            <anchor moveWithCells="1">
              <from>
                <xdr:col>7</xdr:col>
                <xdr:colOff>0</xdr:colOff>
                <xdr:row>58</xdr:row>
                <xdr:rowOff>0</xdr:rowOff>
              </from>
              <to>
                <xdr:col>8</xdr:col>
                <xdr:colOff>142875</xdr:colOff>
                <xdr:row>61</xdr:row>
                <xdr:rowOff>104775</xdr:rowOff>
              </to>
            </anchor>
          </objectPr>
        </oleObject>
      </mc:Choice>
      <mc:Fallback>
        <oleObject progId="AcroExch.Document" dvAspect="DVASPECT_ICON" shapeId="1036" r:id="rId10"/>
      </mc:Fallback>
    </mc:AlternateContent>
    <mc:AlternateContent xmlns:mc="http://schemas.openxmlformats.org/markup-compatibility/2006">
      <mc:Choice Requires="x14">
        <oleObject progId="AcroExch.Document" dvAspect="DVASPECT_ICON" shapeId="1039" r:id="rId12">
          <objectPr defaultSize="0" r:id="rId13">
            <anchor moveWithCells="1">
              <from>
                <xdr:col>7</xdr:col>
                <xdr:colOff>0</xdr:colOff>
                <xdr:row>71</xdr:row>
                <xdr:rowOff>0</xdr:rowOff>
              </from>
              <to>
                <xdr:col>8</xdr:col>
                <xdr:colOff>9525</xdr:colOff>
                <xdr:row>75</xdr:row>
                <xdr:rowOff>38100</xdr:rowOff>
              </to>
            </anchor>
          </objectPr>
        </oleObject>
      </mc:Choice>
      <mc:Fallback>
        <oleObject progId="AcroExch.Document" dvAspect="DVASPECT_ICON" shapeId="1039" r:id="rId12"/>
      </mc:Fallback>
    </mc:AlternateContent>
    <mc:AlternateContent xmlns:mc="http://schemas.openxmlformats.org/markup-compatibility/2006">
      <mc:Choice Requires="x14">
        <oleObject progId="AcroExch.Document" dvAspect="DVASPECT_ICON" shapeId="1040" r:id="rId14">
          <objectPr defaultSize="0" r:id="rId15">
            <anchor moveWithCells="1">
              <from>
                <xdr:col>7</xdr:col>
                <xdr:colOff>0</xdr:colOff>
                <xdr:row>32</xdr:row>
                <xdr:rowOff>0</xdr:rowOff>
              </from>
              <to>
                <xdr:col>8</xdr:col>
                <xdr:colOff>9525</xdr:colOff>
                <xdr:row>36</xdr:row>
                <xdr:rowOff>66675</xdr:rowOff>
              </to>
            </anchor>
          </objectPr>
        </oleObject>
      </mc:Choice>
      <mc:Fallback>
        <oleObject progId="AcroExch.Document" dvAspect="DVASPECT_ICON" shapeId="1040" r:id="rId14"/>
      </mc:Fallback>
    </mc:AlternateContent>
    <mc:AlternateContent xmlns:mc="http://schemas.openxmlformats.org/markup-compatibility/2006">
      <mc:Choice Requires="x14">
        <oleObject progId="Acrobat Document" dvAspect="DVASPECT_ICON" shapeId="1042" r:id="rId16">
          <objectPr defaultSize="0" r:id="rId17">
            <anchor moveWithCells="1">
              <from>
                <xdr:col>7</xdr:col>
                <xdr:colOff>0</xdr:colOff>
                <xdr:row>84</xdr:row>
                <xdr:rowOff>0</xdr:rowOff>
              </from>
              <to>
                <xdr:col>8</xdr:col>
                <xdr:colOff>9525</xdr:colOff>
                <xdr:row>88</xdr:row>
                <xdr:rowOff>66675</xdr:rowOff>
              </to>
            </anchor>
          </objectPr>
        </oleObject>
      </mc:Choice>
      <mc:Fallback>
        <oleObject progId="Acrobat Document" dvAspect="DVASPECT_ICON" shapeId="1042" r:id="rId16"/>
      </mc:Fallback>
    </mc:AlternateContent>
    <mc:AlternateContent xmlns:mc="http://schemas.openxmlformats.org/markup-compatibility/2006">
      <mc:Choice Requires="x14">
        <oleObject progId="AcroExch.Document" dvAspect="DVASPECT_ICON" shapeId="1044" r:id="rId18">
          <objectPr defaultSize="0" r:id="rId19">
            <anchor moveWithCells="1">
              <from>
                <xdr:col>7</xdr:col>
                <xdr:colOff>0</xdr:colOff>
                <xdr:row>97</xdr:row>
                <xdr:rowOff>0</xdr:rowOff>
              </from>
              <to>
                <xdr:col>8</xdr:col>
                <xdr:colOff>9525</xdr:colOff>
                <xdr:row>101</xdr:row>
                <xdr:rowOff>66675</xdr:rowOff>
              </to>
            </anchor>
          </objectPr>
        </oleObject>
      </mc:Choice>
      <mc:Fallback>
        <oleObject progId="AcroExch.Document" dvAspect="DVASPECT_ICON" shapeId="1044" r:id="rId18"/>
      </mc:Fallback>
    </mc:AlternateContent>
    <mc:AlternateContent xmlns:mc="http://schemas.openxmlformats.org/markup-compatibility/2006">
      <mc:Choice Requires="x14">
        <oleObject progId="Acrobat Document" dvAspect="DVASPECT_ICON" shapeId="1046" r:id="rId20">
          <objectPr defaultSize="0" r:id="rId21">
            <anchor moveWithCells="1">
              <from>
                <xdr:col>7</xdr:col>
                <xdr:colOff>0</xdr:colOff>
                <xdr:row>110</xdr:row>
                <xdr:rowOff>0</xdr:rowOff>
              </from>
              <to>
                <xdr:col>8</xdr:col>
                <xdr:colOff>9525</xdr:colOff>
                <xdr:row>114</xdr:row>
                <xdr:rowOff>66675</xdr:rowOff>
              </to>
            </anchor>
          </objectPr>
        </oleObject>
      </mc:Choice>
      <mc:Fallback>
        <oleObject progId="Acrobat Document" dvAspect="DVASPECT_ICON" shapeId="1046" r:id="rId20"/>
      </mc:Fallback>
    </mc:AlternateContent>
    <mc:AlternateContent xmlns:mc="http://schemas.openxmlformats.org/markup-compatibility/2006">
      <mc:Choice Requires="x14">
        <oleObject progId="Acrobat Document" dvAspect="DVASPECT_ICON" shapeId="1048" r:id="rId22">
          <objectPr defaultSize="0" r:id="rId23">
            <anchor moveWithCells="1">
              <from>
                <xdr:col>7</xdr:col>
                <xdr:colOff>0</xdr:colOff>
                <xdr:row>123</xdr:row>
                <xdr:rowOff>0</xdr:rowOff>
              </from>
              <to>
                <xdr:col>8</xdr:col>
                <xdr:colOff>9525</xdr:colOff>
                <xdr:row>127</xdr:row>
                <xdr:rowOff>38100</xdr:rowOff>
              </to>
            </anchor>
          </objectPr>
        </oleObject>
      </mc:Choice>
      <mc:Fallback>
        <oleObject progId="Acrobat Document" dvAspect="DVASPECT_ICON" shapeId="1048" r:id="rId22"/>
      </mc:Fallback>
    </mc:AlternateContent>
    <mc:AlternateContent xmlns:mc="http://schemas.openxmlformats.org/markup-compatibility/2006">
      <mc:Choice Requires="x14">
        <oleObject progId="Acrobat Document" dvAspect="DVASPECT_ICON" shapeId="1050" r:id="rId24">
          <objectPr defaultSize="0" r:id="rId25">
            <anchor moveWithCells="1">
              <from>
                <xdr:col>7</xdr:col>
                <xdr:colOff>0</xdr:colOff>
                <xdr:row>136</xdr:row>
                <xdr:rowOff>0</xdr:rowOff>
              </from>
              <to>
                <xdr:col>8</xdr:col>
                <xdr:colOff>9525</xdr:colOff>
                <xdr:row>140</xdr:row>
                <xdr:rowOff>38100</xdr:rowOff>
              </to>
            </anchor>
          </objectPr>
        </oleObject>
      </mc:Choice>
      <mc:Fallback>
        <oleObject progId="Acrobat Document" dvAspect="DVASPECT_ICON" shapeId="1050" r:id="rId24"/>
      </mc:Fallback>
    </mc:AlternateContent>
    <mc:AlternateContent xmlns:mc="http://schemas.openxmlformats.org/markup-compatibility/2006">
      <mc:Choice Requires="x14">
        <oleObject progId="Acrobat Document" dvAspect="DVASPECT_ICON" shapeId="1051" r:id="rId26">
          <objectPr defaultSize="0" r:id="rId27">
            <anchor moveWithCells="1">
              <from>
                <xdr:col>7</xdr:col>
                <xdr:colOff>0</xdr:colOff>
                <xdr:row>149</xdr:row>
                <xdr:rowOff>0</xdr:rowOff>
              </from>
              <to>
                <xdr:col>8</xdr:col>
                <xdr:colOff>9525</xdr:colOff>
                <xdr:row>153</xdr:row>
                <xdr:rowOff>38100</xdr:rowOff>
              </to>
            </anchor>
          </objectPr>
        </oleObject>
      </mc:Choice>
      <mc:Fallback>
        <oleObject progId="Acrobat Document" dvAspect="DVASPECT_ICON" shapeId="1051" r:id="rId26"/>
      </mc:Fallback>
    </mc:AlternateContent>
    <mc:AlternateContent xmlns:mc="http://schemas.openxmlformats.org/markup-compatibility/2006">
      <mc:Choice Requires="x14">
        <oleObject progId="Acrobat Document" dvAspect="DVASPECT_ICON" shapeId="1053" r:id="rId28">
          <objectPr defaultSize="0" r:id="rId29">
            <anchor moveWithCells="1">
              <from>
                <xdr:col>7</xdr:col>
                <xdr:colOff>0</xdr:colOff>
                <xdr:row>162</xdr:row>
                <xdr:rowOff>0</xdr:rowOff>
              </from>
              <to>
                <xdr:col>8</xdr:col>
                <xdr:colOff>9525</xdr:colOff>
                <xdr:row>166</xdr:row>
                <xdr:rowOff>38100</xdr:rowOff>
              </to>
            </anchor>
          </objectPr>
        </oleObject>
      </mc:Choice>
      <mc:Fallback>
        <oleObject progId="Acrobat Document" dvAspect="DVASPECT_ICON" shapeId="1053" r:id="rId28"/>
      </mc:Fallback>
    </mc:AlternateContent>
    <mc:AlternateContent xmlns:mc="http://schemas.openxmlformats.org/markup-compatibility/2006">
      <mc:Choice Requires="x14">
        <oleObject progId="Acrobat Document" dvAspect="DVASPECT_ICON" shapeId="1055" r:id="rId30">
          <objectPr defaultSize="0" r:id="rId31">
            <anchor moveWithCells="1">
              <from>
                <xdr:col>7</xdr:col>
                <xdr:colOff>19050</xdr:colOff>
                <xdr:row>175</xdr:row>
                <xdr:rowOff>38100</xdr:rowOff>
              </from>
              <to>
                <xdr:col>8</xdr:col>
                <xdr:colOff>28575</xdr:colOff>
                <xdr:row>179</xdr:row>
                <xdr:rowOff>76200</xdr:rowOff>
              </to>
            </anchor>
          </objectPr>
        </oleObject>
      </mc:Choice>
      <mc:Fallback>
        <oleObject progId="Acrobat Document" dvAspect="DVASPECT_ICON" shapeId="1055" r:id="rId30"/>
      </mc:Fallback>
    </mc:AlternateContent>
    <mc:AlternateContent xmlns:mc="http://schemas.openxmlformats.org/markup-compatibility/2006">
      <mc:Choice Requires="x14">
        <oleObject progId="Acrobat Document" dvAspect="DVASPECT_ICON" shapeId="1059" r:id="rId32">
          <objectPr defaultSize="0" r:id="rId33">
            <anchor moveWithCells="1">
              <from>
                <xdr:col>7</xdr:col>
                <xdr:colOff>0</xdr:colOff>
                <xdr:row>188</xdr:row>
                <xdr:rowOff>38100</xdr:rowOff>
              </from>
              <to>
                <xdr:col>8</xdr:col>
                <xdr:colOff>9525</xdr:colOff>
                <xdr:row>192</xdr:row>
                <xdr:rowOff>76200</xdr:rowOff>
              </to>
            </anchor>
          </objectPr>
        </oleObject>
      </mc:Choice>
      <mc:Fallback>
        <oleObject progId="Acrobat Document" dvAspect="DVASPECT_ICON" shapeId="1059" r:id="rId32"/>
      </mc:Fallback>
    </mc:AlternateContent>
    <mc:AlternateContent xmlns:mc="http://schemas.openxmlformats.org/markup-compatibility/2006">
      <mc:Choice Requires="x14">
        <oleObject progId="Acrobat Document" dvAspect="DVASPECT_ICON" shapeId="1062" r:id="rId34">
          <objectPr defaultSize="0" r:id="rId35">
            <anchor moveWithCells="1">
              <from>
                <xdr:col>7</xdr:col>
                <xdr:colOff>19050</xdr:colOff>
                <xdr:row>201</xdr:row>
                <xdr:rowOff>57150</xdr:rowOff>
              </from>
              <to>
                <xdr:col>8</xdr:col>
                <xdr:colOff>28575</xdr:colOff>
                <xdr:row>205</xdr:row>
                <xdr:rowOff>95250</xdr:rowOff>
              </to>
            </anchor>
          </objectPr>
        </oleObject>
      </mc:Choice>
      <mc:Fallback>
        <oleObject progId="Acrobat Document" dvAspect="DVASPECT_ICON" shapeId="1062" r:id="rId34"/>
      </mc:Fallback>
    </mc:AlternateContent>
    <mc:AlternateContent xmlns:mc="http://schemas.openxmlformats.org/markup-compatibility/2006">
      <mc:Choice Requires="x14">
        <oleObject progId="Acrobat Document" dvAspect="DVASPECT_ICON" shapeId="1064" r:id="rId36">
          <objectPr defaultSize="0" r:id="rId37">
            <anchor moveWithCells="1">
              <from>
                <xdr:col>7</xdr:col>
                <xdr:colOff>66675</xdr:colOff>
                <xdr:row>214</xdr:row>
                <xdr:rowOff>9525</xdr:rowOff>
              </from>
              <to>
                <xdr:col>8</xdr:col>
                <xdr:colOff>76200</xdr:colOff>
                <xdr:row>218</xdr:row>
                <xdr:rowOff>47625</xdr:rowOff>
              </to>
            </anchor>
          </objectPr>
        </oleObject>
      </mc:Choice>
      <mc:Fallback>
        <oleObject progId="Acrobat Document" dvAspect="DVASPECT_ICON" shapeId="1064" r:id="rId36"/>
      </mc:Fallback>
    </mc:AlternateContent>
    <mc:AlternateContent xmlns:mc="http://schemas.openxmlformats.org/markup-compatibility/2006">
      <mc:Choice Requires="x14">
        <oleObject progId="Acrobat Document" dvAspect="DVASPECT_ICON" shapeId="1066" r:id="rId38">
          <objectPr defaultSize="0" r:id="rId39">
            <anchor moveWithCells="1">
              <from>
                <xdr:col>7</xdr:col>
                <xdr:colOff>19050</xdr:colOff>
                <xdr:row>227</xdr:row>
                <xdr:rowOff>19050</xdr:rowOff>
              </from>
              <to>
                <xdr:col>8</xdr:col>
                <xdr:colOff>28575</xdr:colOff>
                <xdr:row>231</xdr:row>
                <xdr:rowOff>57150</xdr:rowOff>
              </to>
            </anchor>
          </objectPr>
        </oleObject>
      </mc:Choice>
      <mc:Fallback>
        <oleObject progId="Acrobat Document" dvAspect="DVASPECT_ICON" shapeId="1066" r:id="rId38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K374"/>
  <sheetViews>
    <sheetView zoomScale="85" workbookViewId="0">
      <pane ySplit="5" topLeftCell="A341" activePane="bottomLeft" state="frozen"/>
      <selection activeCell="G136" sqref="G136:I136"/>
      <selection pane="bottomLeft" activeCell="I355" sqref="I355"/>
    </sheetView>
  </sheetViews>
  <sheetFormatPr baseColWidth="10" defaultColWidth="11.42578125" defaultRowHeight="12.75" x14ac:dyDescent="0.2"/>
  <cols>
    <col min="1" max="1" width="11.42578125" style="11"/>
    <col min="2" max="2" width="16.7109375" style="11" customWidth="1"/>
    <col min="3" max="3" width="21.28515625" style="11" customWidth="1"/>
    <col min="4" max="4" width="19.140625" style="11" customWidth="1"/>
    <col min="5" max="5" width="22.28515625" style="11" customWidth="1"/>
    <col min="6" max="6" width="14.42578125" style="11" customWidth="1"/>
    <col min="7" max="7" width="13.140625" style="11" customWidth="1"/>
    <col min="8" max="9" width="14.85546875" style="11" customWidth="1"/>
    <col min="10" max="10" width="11.7109375" style="11" customWidth="1"/>
    <col min="11" max="11" width="12.85546875" style="11" customWidth="1"/>
    <col min="12" max="16384" width="11.42578125" style="11"/>
  </cols>
  <sheetData>
    <row r="1" spans="2:11" ht="15.75" x14ac:dyDescent="0.25">
      <c r="B1" s="206" t="s">
        <v>122</v>
      </c>
      <c r="C1" s="206"/>
      <c r="D1" s="206"/>
      <c r="E1" s="14"/>
      <c r="F1" s="9"/>
      <c r="G1" s="9"/>
      <c r="H1" s="9"/>
      <c r="I1" s="9"/>
      <c r="J1" s="9"/>
      <c r="K1" s="9"/>
    </row>
    <row r="2" spans="2:11" x14ac:dyDescent="0.2">
      <c r="B2" s="10" t="s">
        <v>81</v>
      </c>
    </row>
    <row r="3" spans="2:11" ht="13.5" thickBot="1" x14ac:dyDescent="0.25">
      <c r="B3" s="55" t="s">
        <v>2</v>
      </c>
    </row>
    <row r="4" spans="2:11" x14ac:dyDescent="0.2">
      <c r="B4" s="1"/>
      <c r="C4" s="17" t="s">
        <v>123</v>
      </c>
      <c r="D4" s="17" t="s">
        <v>124</v>
      </c>
      <c r="E4" s="20" t="s">
        <v>9</v>
      </c>
    </row>
    <row r="5" spans="2:11" ht="13.5" thickBot="1" x14ac:dyDescent="0.25">
      <c r="B5" s="2"/>
      <c r="C5" s="3" t="s">
        <v>125</v>
      </c>
      <c r="D5" s="3" t="s">
        <v>90</v>
      </c>
      <c r="E5" s="21" t="s">
        <v>126</v>
      </c>
    </row>
    <row r="6" spans="2:11" x14ac:dyDescent="0.2">
      <c r="B6" s="19">
        <v>36161</v>
      </c>
      <c r="C6" s="61">
        <v>44229.8</v>
      </c>
      <c r="D6" s="61">
        <v>4461897.2300000004</v>
      </c>
      <c r="E6" s="63">
        <v>100.87988708969971</v>
      </c>
      <c r="F6" s="203" t="s">
        <v>20</v>
      </c>
      <c r="G6" s="200"/>
      <c r="H6" s="201"/>
    </row>
    <row r="7" spans="2:11" x14ac:dyDescent="0.2">
      <c r="B7" s="19">
        <v>36193</v>
      </c>
      <c r="C7" s="61">
        <v>33653.864000000001</v>
      </c>
      <c r="D7" s="61">
        <v>3500462.39</v>
      </c>
      <c r="E7" s="63">
        <v>104.01368443160048</v>
      </c>
      <c r="F7" s="38"/>
      <c r="G7" s="44"/>
      <c r="H7" s="40"/>
    </row>
    <row r="8" spans="2:11" x14ac:dyDescent="0.2">
      <c r="B8" s="19">
        <v>36225</v>
      </c>
      <c r="C8" s="61">
        <v>26134.68</v>
      </c>
      <c r="D8" s="61">
        <v>2970013.76</v>
      </c>
      <c r="E8" s="63">
        <v>113.64262964000324</v>
      </c>
      <c r="F8" s="38"/>
      <c r="G8" s="44"/>
      <c r="H8" s="40"/>
    </row>
    <row r="9" spans="2:11" x14ac:dyDescent="0.2">
      <c r="B9" s="19">
        <v>36257</v>
      </c>
      <c r="C9" s="61">
        <v>35701.889000000003</v>
      </c>
      <c r="D9" s="61">
        <v>4605553.6399999997</v>
      </c>
      <c r="E9" s="63">
        <v>129.00027894882535</v>
      </c>
      <c r="F9" s="38"/>
      <c r="G9" s="44"/>
      <c r="H9" s="40"/>
    </row>
    <row r="10" spans="2:11" x14ac:dyDescent="0.2">
      <c r="B10" s="19">
        <v>36289</v>
      </c>
      <c r="C10" s="61">
        <v>3445.9430000000002</v>
      </c>
      <c r="D10" s="61">
        <v>542444.42000000004</v>
      </c>
      <c r="E10" s="63">
        <v>157.41537802569573</v>
      </c>
      <c r="F10" s="38"/>
      <c r="G10" s="44"/>
      <c r="H10" s="40"/>
    </row>
    <row r="11" spans="2:11" x14ac:dyDescent="0.2">
      <c r="B11" s="19">
        <v>36321</v>
      </c>
      <c r="C11" s="61">
        <v>19703.00675</v>
      </c>
      <c r="D11" s="61">
        <v>2878345.22</v>
      </c>
      <c r="E11" s="63">
        <v>146.08659767119048</v>
      </c>
      <c r="F11" s="38"/>
      <c r="G11" s="44"/>
      <c r="H11" s="40"/>
    </row>
    <row r="12" spans="2:11" ht="13.5" thickBot="1" x14ac:dyDescent="0.25">
      <c r="B12" s="19">
        <v>36353</v>
      </c>
      <c r="C12" s="61">
        <v>7420.1809999999996</v>
      </c>
      <c r="D12" s="61">
        <v>970876.25</v>
      </c>
      <c r="E12" s="63">
        <v>130.84266408056624</v>
      </c>
      <c r="F12" s="41"/>
      <c r="G12" s="48"/>
      <c r="H12" s="43"/>
    </row>
    <row r="13" spans="2:11" x14ac:dyDescent="0.2">
      <c r="B13" s="19">
        <v>36385</v>
      </c>
      <c r="C13" s="61">
        <v>19199.536</v>
      </c>
      <c r="D13" s="61">
        <v>3314080.19</v>
      </c>
      <c r="E13" s="63">
        <v>172.61251469827187</v>
      </c>
    </row>
    <row r="14" spans="2:11" x14ac:dyDescent="0.2">
      <c r="B14" s="19">
        <v>36417</v>
      </c>
      <c r="C14" s="61">
        <v>19925.690999999999</v>
      </c>
      <c r="D14" s="61">
        <v>3539305.77</v>
      </c>
      <c r="E14" s="63">
        <v>177.6252462210721</v>
      </c>
    </row>
    <row r="15" spans="2:11" x14ac:dyDescent="0.2">
      <c r="B15" s="19">
        <v>36449</v>
      </c>
      <c r="C15" s="61">
        <v>19233.259999999998</v>
      </c>
      <c r="D15" s="61">
        <v>3582553</v>
      </c>
      <c r="E15" s="63">
        <v>186.26863048697933</v>
      </c>
    </row>
    <row r="16" spans="2:11" x14ac:dyDescent="0.2">
      <c r="B16" s="19">
        <v>36481</v>
      </c>
      <c r="C16" s="61">
        <v>21623.257000000001</v>
      </c>
      <c r="D16" s="61">
        <v>3888782.71</v>
      </c>
      <c r="E16" s="63">
        <v>179.84259771781836</v>
      </c>
    </row>
    <row r="17" spans="2:8" ht="13.5" thickBot="1" x14ac:dyDescent="0.25">
      <c r="B17" s="19">
        <v>36513</v>
      </c>
      <c r="C17" s="61">
        <v>32216.60715</v>
      </c>
      <c r="D17" s="61">
        <v>6203898.2899999982</v>
      </c>
      <c r="E17" s="63">
        <v>192.56833164072023</v>
      </c>
    </row>
    <row r="18" spans="2:8" ht="13.5" thickBot="1" x14ac:dyDescent="0.25">
      <c r="B18" s="18" t="s">
        <v>21</v>
      </c>
      <c r="C18" s="64">
        <v>282487.71490000002</v>
      </c>
      <c r="D18" s="64">
        <v>40458212.870000005</v>
      </c>
      <c r="E18" s="66">
        <v>143.22114108332858</v>
      </c>
    </row>
    <row r="19" spans="2:8" x14ac:dyDescent="0.2">
      <c r="B19" s="19">
        <v>36526</v>
      </c>
      <c r="C19" s="61">
        <v>274.56</v>
      </c>
      <c r="D19" s="61">
        <v>55884.2392578125</v>
      </c>
      <c r="E19" s="63">
        <v>203.54108121289516</v>
      </c>
      <c r="F19" s="203" t="s">
        <v>96</v>
      </c>
      <c r="G19" s="200"/>
      <c r="H19" s="201"/>
    </row>
    <row r="20" spans="2:8" x14ac:dyDescent="0.2">
      <c r="B20" s="19">
        <v>36557</v>
      </c>
      <c r="C20" s="61">
        <v>74052.040999999997</v>
      </c>
      <c r="D20" s="61">
        <v>16399925.975830078</v>
      </c>
      <c r="E20" s="63">
        <v>221.46487462553637</v>
      </c>
      <c r="F20" s="38"/>
      <c r="G20" s="44"/>
      <c r="H20" s="40"/>
    </row>
    <row r="21" spans="2:8" x14ac:dyDescent="0.2">
      <c r="B21" s="19">
        <v>36586</v>
      </c>
      <c r="C21" s="61">
        <v>73169.651046875006</v>
      </c>
      <c r="D21" s="61">
        <v>18415983.612304688</v>
      </c>
      <c r="E21" s="63">
        <v>251.68882656699802</v>
      </c>
      <c r="F21" s="38"/>
      <c r="G21" s="44"/>
      <c r="H21" s="40"/>
    </row>
    <row r="22" spans="2:8" x14ac:dyDescent="0.2">
      <c r="B22" s="19">
        <v>36617</v>
      </c>
      <c r="C22" s="61">
        <v>7234.61</v>
      </c>
      <c r="D22" s="61">
        <v>1572882.5310058594</v>
      </c>
      <c r="E22" s="63">
        <v>217.41082532518814</v>
      </c>
      <c r="F22" s="38"/>
      <c r="G22" s="44"/>
      <c r="H22" s="40"/>
    </row>
    <row r="23" spans="2:8" x14ac:dyDescent="0.2">
      <c r="B23" s="19">
        <v>36647</v>
      </c>
      <c r="C23" s="61">
        <v>50229.849000000002</v>
      </c>
      <c r="D23" s="61">
        <v>11219264.786376953</v>
      </c>
      <c r="E23" s="63">
        <v>223.35852107333534</v>
      </c>
      <c r="F23" s="38"/>
      <c r="G23" s="44"/>
      <c r="H23" s="40"/>
    </row>
    <row r="24" spans="2:8" x14ac:dyDescent="0.2">
      <c r="B24" s="19">
        <v>36678</v>
      </c>
      <c r="C24" s="61">
        <v>34001.792999999998</v>
      </c>
      <c r="D24" s="61">
        <v>8672737.5751953125</v>
      </c>
      <c r="E24" s="63">
        <v>255.06706588077026</v>
      </c>
      <c r="F24" s="38"/>
      <c r="G24" s="44"/>
      <c r="H24" s="40"/>
    </row>
    <row r="25" spans="2:8" ht="13.5" thickBot="1" x14ac:dyDescent="0.25">
      <c r="B25" s="19">
        <v>36708</v>
      </c>
      <c r="C25" s="61">
        <v>13704.567999999999</v>
      </c>
      <c r="D25" s="61">
        <v>3865004.8011474609</v>
      </c>
      <c r="E25" s="63">
        <v>282.02310362117663</v>
      </c>
      <c r="F25" s="41"/>
      <c r="G25" s="48"/>
      <c r="H25" s="43"/>
    </row>
    <row r="26" spans="2:8" x14ac:dyDescent="0.2">
      <c r="B26" s="19">
        <v>36739</v>
      </c>
      <c r="C26" s="61">
        <v>19350.5</v>
      </c>
      <c r="D26" s="61">
        <v>4506077.30078125</v>
      </c>
      <c r="E26" s="63">
        <v>232.86619471234593</v>
      </c>
    </row>
    <row r="27" spans="2:8" x14ac:dyDescent="0.2">
      <c r="B27" s="19">
        <v>36770</v>
      </c>
      <c r="C27" s="61">
        <v>28145.646953125</v>
      </c>
      <c r="D27" s="61">
        <v>7308246.0078125</v>
      </c>
      <c r="E27" s="63">
        <v>259.65812830609207</v>
      </c>
    </row>
    <row r="28" spans="2:8" x14ac:dyDescent="0.2">
      <c r="B28" s="19">
        <v>36800</v>
      </c>
      <c r="C28" s="61">
        <v>17532.409703124998</v>
      </c>
      <c r="D28" s="61">
        <v>3999476.064453125</v>
      </c>
      <c r="E28" s="63">
        <v>228.11901684799514</v>
      </c>
    </row>
    <row r="29" spans="2:8" x14ac:dyDescent="0.2">
      <c r="B29" s="19">
        <v>36831</v>
      </c>
      <c r="C29" s="61">
        <v>48220.537177978513</v>
      </c>
      <c r="D29" s="61">
        <v>11985213.632324219</v>
      </c>
      <c r="E29" s="63">
        <v>248.54998168285979</v>
      </c>
    </row>
    <row r="30" spans="2:8" ht="13.5" thickBot="1" x14ac:dyDescent="0.25">
      <c r="B30" s="19">
        <v>36861</v>
      </c>
      <c r="C30" s="61">
        <v>54583.688999999998</v>
      </c>
      <c r="D30" s="61">
        <v>11565858.772460938</v>
      </c>
      <c r="E30" s="63">
        <v>211.89221513520161</v>
      </c>
    </row>
    <row r="31" spans="2:8" ht="13.5" thickBot="1" x14ac:dyDescent="0.25">
      <c r="B31" s="18" t="s">
        <v>23</v>
      </c>
      <c r="C31" s="64">
        <v>420499.85488110356</v>
      </c>
      <c r="D31" s="64">
        <v>99566555.298950195</v>
      </c>
      <c r="E31" s="66">
        <v>236.78142606518298</v>
      </c>
    </row>
    <row r="32" spans="2:8" x14ac:dyDescent="0.2">
      <c r="B32" s="19">
        <v>36892</v>
      </c>
      <c r="C32" s="61">
        <v>1664.64</v>
      </c>
      <c r="D32" s="61">
        <v>365637.673828125</v>
      </c>
      <c r="E32" s="63">
        <v>219.64969833004432</v>
      </c>
      <c r="F32" s="203" t="s">
        <v>22</v>
      </c>
      <c r="G32" s="200"/>
      <c r="H32" s="201"/>
    </row>
    <row r="33" spans="2:8" x14ac:dyDescent="0.2">
      <c r="B33" s="19">
        <v>36923</v>
      </c>
      <c r="C33" s="61">
        <v>42311.357000000004</v>
      </c>
      <c r="D33" s="61">
        <v>9801085.0129394531</v>
      </c>
      <c r="E33" s="63">
        <v>231.64194457151191</v>
      </c>
      <c r="F33" s="38"/>
      <c r="G33" s="44"/>
      <c r="H33" s="40"/>
    </row>
    <row r="34" spans="2:8" x14ac:dyDescent="0.2">
      <c r="B34" s="19">
        <v>36951</v>
      </c>
      <c r="C34" s="61">
        <v>48020.610540008543</v>
      </c>
      <c r="D34" s="61">
        <v>10675296.774169922</v>
      </c>
      <c r="E34" s="63">
        <v>222.30656074803048</v>
      </c>
      <c r="F34" s="38"/>
      <c r="G34" s="44"/>
      <c r="H34" s="40"/>
    </row>
    <row r="35" spans="2:8" x14ac:dyDescent="0.2">
      <c r="B35" s="19">
        <v>36982</v>
      </c>
      <c r="C35" s="61">
        <v>64593.999560058597</v>
      </c>
      <c r="D35" s="61">
        <v>16040456.697998047</v>
      </c>
      <c r="E35" s="63">
        <v>248.32734940160896</v>
      </c>
      <c r="F35" s="38"/>
      <c r="G35" s="44"/>
      <c r="H35" s="40"/>
    </row>
    <row r="36" spans="2:8" x14ac:dyDescent="0.2">
      <c r="B36" s="19">
        <v>37012</v>
      </c>
      <c r="C36" s="61">
        <v>36742.58</v>
      </c>
      <c r="D36" s="61">
        <v>10241498.465164185</v>
      </c>
      <c r="E36" s="63">
        <v>278.73650857300123</v>
      </c>
      <c r="F36" s="38"/>
      <c r="G36" s="44"/>
      <c r="H36" s="40"/>
    </row>
    <row r="37" spans="2:8" ht="13.5" thickBot="1" x14ac:dyDescent="0.25">
      <c r="B37" s="19">
        <v>37043</v>
      </c>
      <c r="C37" s="61">
        <v>25009.793000000001</v>
      </c>
      <c r="D37" s="61">
        <v>6053359.6292724609</v>
      </c>
      <c r="E37" s="63">
        <v>242.03957342919475</v>
      </c>
      <c r="F37" s="41"/>
      <c r="G37" s="48"/>
      <c r="H37" s="43"/>
    </row>
    <row r="38" spans="2:8" x14ac:dyDescent="0.2">
      <c r="B38" s="19">
        <v>37073</v>
      </c>
      <c r="C38" s="61">
        <v>44193.62</v>
      </c>
      <c r="D38" s="61">
        <v>8905488.1649169922</v>
      </c>
      <c r="E38" s="63">
        <v>201.51071953184626</v>
      </c>
    </row>
    <row r="39" spans="2:8" x14ac:dyDescent="0.2">
      <c r="B39" s="19">
        <v>37104</v>
      </c>
      <c r="C39" s="61">
        <v>18955.201000000001</v>
      </c>
      <c r="D39" s="61">
        <v>3670934.7091064453</v>
      </c>
      <c r="E39" s="63">
        <v>193.66371842252926</v>
      </c>
    </row>
    <row r="40" spans="2:8" x14ac:dyDescent="0.2">
      <c r="B40" s="19">
        <v>37135</v>
      </c>
      <c r="C40" s="61">
        <v>45689.000999999997</v>
      </c>
      <c r="D40" s="61">
        <v>10119728.945068359</v>
      </c>
      <c r="E40" s="63">
        <v>221.49157835752109</v>
      </c>
    </row>
    <row r="41" spans="2:8" x14ac:dyDescent="0.2">
      <c r="B41" s="19">
        <v>37165</v>
      </c>
      <c r="C41" s="61">
        <v>39909.280560058593</v>
      </c>
      <c r="D41" s="61">
        <v>7106063.3245849609</v>
      </c>
      <c r="E41" s="63">
        <v>178.05541029213001</v>
      </c>
    </row>
    <row r="42" spans="2:8" x14ac:dyDescent="0.2">
      <c r="B42" s="19">
        <v>37196</v>
      </c>
      <c r="C42" s="61">
        <v>45238.860999999997</v>
      </c>
      <c r="D42" s="61">
        <v>7185973.0015869141</v>
      </c>
      <c r="E42" s="63">
        <v>158.84513541547642</v>
      </c>
    </row>
    <row r="43" spans="2:8" ht="13.5" thickBot="1" x14ac:dyDescent="0.25">
      <c r="B43" s="19">
        <v>37226</v>
      </c>
      <c r="C43" s="61">
        <v>56165.332999999999</v>
      </c>
      <c r="D43" s="61">
        <v>8108600.4647216797</v>
      </c>
      <c r="E43" s="63">
        <v>144.37020189520962</v>
      </c>
    </row>
    <row r="44" spans="2:8" ht="13.5" thickBot="1" x14ac:dyDescent="0.25">
      <c r="B44" s="18" t="s">
        <v>24</v>
      </c>
      <c r="C44" s="64">
        <f>SUM(C32:C43)</f>
        <v>468494.2766601257</v>
      </c>
      <c r="D44" s="64">
        <f>SUM(D32:D43)</f>
        <v>98274122.863357544</v>
      </c>
      <c r="E44" s="66">
        <f>+D44/C44</f>
        <v>209.76589845226985</v>
      </c>
    </row>
    <row r="45" spans="2:8" x14ac:dyDescent="0.2">
      <c r="B45" s="19">
        <v>37257</v>
      </c>
      <c r="C45" s="61">
        <v>60613.04289383562</v>
      </c>
      <c r="D45" s="61">
        <v>8760040.4859619141</v>
      </c>
      <c r="E45" s="63">
        <v>144.52401773171522</v>
      </c>
      <c r="F45" s="203" t="s">
        <v>25</v>
      </c>
      <c r="G45" s="200"/>
      <c r="H45" s="201"/>
    </row>
    <row r="46" spans="2:8" x14ac:dyDescent="0.2">
      <c r="B46" s="19">
        <v>37289</v>
      </c>
      <c r="C46" s="61">
        <v>40145.25068493151</v>
      </c>
      <c r="D46" s="61">
        <v>6237047.5345458984</v>
      </c>
      <c r="E46" s="63">
        <v>155.36202734155475</v>
      </c>
      <c r="F46" s="38"/>
      <c r="G46" s="44"/>
      <c r="H46" s="40"/>
    </row>
    <row r="47" spans="2:8" x14ac:dyDescent="0.2">
      <c r="B47" s="19">
        <v>37317</v>
      </c>
      <c r="C47" s="61">
        <v>55119.191695205482</v>
      </c>
      <c r="D47" s="61">
        <v>8653158.602722168</v>
      </c>
      <c r="E47" s="63">
        <v>156.98994010238468</v>
      </c>
      <c r="F47" s="38"/>
      <c r="G47" s="44"/>
      <c r="H47" s="40"/>
    </row>
    <row r="48" spans="2:8" x14ac:dyDescent="0.2">
      <c r="B48" s="19">
        <v>37348</v>
      </c>
      <c r="C48" s="61">
        <v>65140.897811643721</v>
      </c>
      <c r="D48" s="61">
        <v>13891973.455841064</v>
      </c>
      <c r="E48" s="63">
        <v>213.26039281819538</v>
      </c>
      <c r="F48" s="38"/>
      <c r="G48" s="44"/>
      <c r="H48" s="40"/>
    </row>
    <row r="49" spans="2:8" x14ac:dyDescent="0.2">
      <c r="B49" s="19">
        <v>37378</v>
      </c>
      <c r="C49" s="61">
        <v>66028.717636986301</v>
      </c>
      <c r="D49" s="61">
        <v>14356034.940551758</v>
      </c>
      <c r="E49" s="63">
        <v>217.42107759049006</v>
      </c>
      <c r="F49" s="38"/>
      <c r="G49" s="44"/>
      <c r="H49" s="40"/>
    </row>
    <row r="50" spans="2:8" ht="13.5" thickBot="1" x14ac:dyDescent="0.25">
      <c r="B50" s="19">
        <v>37409</v>
      </c>
      <c r="C50" s="61">
        <v>57561.334246575338</v>
      </c>
      <c r="D50" s="61">
        <v>11332912.876220703</v>
      </c>
      <c r="E50" s="63">
        <v>196.88412411835233</v>
      </c>
      <c r="F50" s="41"/>
      <c r="G50" s="48"/>
      <c r="H50" s="43"/>
    </row>
    <row r="51" spans="2:8" x14ac:dyDescent="0.2">
      <c r="B51" s="19">
        <v>37439</v>
      </c>
      <c r="C51" s="61">
        <v>49776.082363013702</v>
      </c>
      <c r="D51" s="61">
        <v>10242644.259277344</v>
      </c>
      <c r="E51" s="63">
        <v>205.77441560343001</v>
      </c>
    </row>
    <row r="52" spans="2:8" x14ac:dyDescent="0.2">
      <c r="B52" s="19">
        <v>37470</v>
      </c>
      <c r="C52" s="61">
        <v>53781.04603773143</v>
      </c>
      <c r="D52" s="61">
        <v>11319383.622390747</v>
      </c>
      <c r="E52" s="63">
        <v>210.47161511974593</v>
      </c>
    </row>
    <row r="53" spans="2:8" x14ac:dyDescent="0.2">
      <c r="B53" s="19">
        <v>37501</v>
      </c>
      <c r="C53" s="61">
        <v>49864.208184932031</v>
      </c>
      <c r="D53" s="61">
        <v>10426368.041809082</v>
      </c>
      <c r="E53" s="63">
        <v>209.09522925022046</v>
      </c>
    </row>
    <row r="54" spans="2:8" x14ac:dyDescent="0.2">
      <c r="B54" s="19">
        <v>37531</v>
      </c>
      <c r="C54" s="61">
        <v>61708.702033390407</v>
      </c>
      <c r="D54" s="61">
        <v>13641457.86730957</v>
      </c>
      <c r="E54" s="63">
        <v>221.06214225553174</v>
      </c>
    </row>
    <row r="55" spans="2:8" x14ac:dyDescent="0.2">
      <c r="B55" s="19">
        <v>37562</v>
      </c>
      <c r="C55" s="61">
        <v>48677.050684931513</v>
      </c>
      <c r="D55" s="61">
        <v>10886191.126220703</v>
      </c>
      <c r="E55" s="63">
        <v>223.6411403945358</v>
      </c>
    </row>
    <row r="56" spans="2:8" ht="13.5" thickBot="1" x14ac:dyDescent="0.25">
      <c r="B56" s="19">
        <v>37592</v>
      </c>
      <c r="C56" s="61">
        <v>35809.146703767125</v>
      </c>
      <c r="D56" s="61">
        <v>7014591.2044677734</v>
      </c>
      <c r="E56" s="63">
        <v>195.88825342576058</v>
      </c>
    </row>
    <row r="57" spans="2:8" ht="13.5" thickBot="1" x14ac:dyDescent="0.25">
      <c r="B57" s="18" t="s">
        <v>26</v>
      </c>
      <c r="C57" s="64">
        <v>644224.67097694403</v>
      </c>
      <c r="D57" s="64">
        <v>126761804.01731873</v>
      </c>
      <c r="E57" s="66">
        <v>196.7664538911385</v>
      </c>
    </row>
    <row r="58" spans="2:8" x14ac:dyDescent="0.2">
      <c r="B58" s="19">
        <v>37622</v>
      </c>
      <c r="C58" s="61">
        <v>58103.645342465774</v>
      </c>
      <c r="D58" s="61">
        <v>12869603.48</v>
      </c>
      <c r="E58" s="63">
        <f>+D58/C58</f>
        <v>221.49390806972468</v>
      </c>
      <c r="F58" s="199" t="s">
        <v>27</v>
      </c>
      <c r="G58" s="200"/>
      <c r="H58" s="201"/>
    </row>
    <row r="59" spans="2:8" x14ac:dyDescent="0.2">
      <c r="B59" s="19">
        <v>37653</v>
      </c>
      <c r="C59" s="61">
        <v>49535.782328767127</v>
      </c>
      <c r="D59" s="61">
        <v>12917679.249999994</v>
      </c>
      <c r="E59" s="63">
        <f t="shared" ref="E59:E70" si="0">+D59/C59</f>
        <v>260.77470956784009</v>
      </c>
      <c r="F59" s="38"/>
      <c r="G59" s="44"/>
      <c r="H59" s="40"/>
    </row>
    <row r="60" spans="2:8" x14ac:dyDescent="0.2">
      <c r="B60" s="19">
        <v>37681</v>
      </c>
      <c r="C60" s="61">
        <v>35137.240958904105</v>
      </c>
      <c r="D60" s="61">
        <v>9294109.9900000039</v>
      </c>
      <c r="E60" s="63">
        <f t="shared" si="0"/>
        <v>264.50881561447102</v>
      </c>
      <c r="F60" s="38"/>
      <c r="G60" s="44"/>
      <c r="H60" s="40"/>
    </row>
    <row r="61" spans="2:8" x14ac:dyDescent="0.2">
      <c r="B61" s="19">
        <v>37712</v>
      </c>
      <c r="C61" s="61">
        <v>33577.57</v>
      </c>
      <c r="D61" s="61">
        <v>8485908.1000000034</v>
      </c>
      <c r="E61" s="63">
        <f t="shared" si="0"/>
        <v>252.72549800357808</v>
      </c>
      <c r="F61" s="38"/>
      <c r="G61" s="44"/>
      <c r="H61" s="40"/>
    </row>
    <row r="62" spans="2:8" x14ac:dyDescent="0.2">
      <c r="B62" s="19">
        <v>37742</v>
      </c>
      <c r="C62" s="61">
        <v>67409.062191780817</v>
      </c>
      <c r="D62" s="61">
        <v>15193768.680000002</v>
      </c>
      <c r="E62" s="63">
        <f t="shared" si="0"/>
        <v>225.39652957599782</v>
      </c>
      <c r="F62" s="38"/>
      <c r="G62" s="44"/>
      <c r="H62" s="40"/>
    </row>
    <row r="63" spans="2:8" ht="13.5" thickBot="1" x14ac:dyDescent="0.25">
      <c r="B63" s="19">
        <v>37773</v>
      </c>
      <c r="C63" s="61">
        <v>66409.726301369868</v>
      </c>
      <c r="D63" s="61">
        <v>14830701.600000001</v>
      </c>
      <c r="E63" s="63">
        <f t="shared" si="0"/>
        <v>223.32122756684333</v>
      </c>
      <c r="F63" s="41"/>
      <c r="G63" s="48"/>
      <c r="H63" s="43"/>
    </row>
    <row r="64" spans="2:8" x14ac:dyDescent="0.2">
      <c r="B64" s="19">
        <v>37803</v>
      </c>
      <c r="C64" s="61">
        <v>73518.02849315069</v>
      </c>
      <c r="D64" s="61">
        <v>18496173.120000008</v>
      </c>
      <c r="E64" s="63">
        <f t="shared" si="0"/>
        <v>251.58690322773285</v>
      </c>
      <c r="F64" s="57" t="s">
        <v>116</v>
      </c>
    </row>
    <row r="65" spans="2:8" x14ac:dyDescent="0.2">
      <c r="B65" s="19">
        <v>37834</v>
      </c>
      <c r="C65" s="61">
        <v>34289.117397260277</v>
      </c>
      <c r="D65" s="61">
        <v>8198840.8299999991</v>
      </c>
      <c r="E65" s="63">
        <f t="shared" si="0"/>
        <v>239.10912418687954</v>
      </c>
      <c r="F65" s="11" t="s">
        <v>117</v>
      </c>
    </row>
    <row r="66" spans="2:8" x14ac:dyDescent="0.2">
      <c r="B66" s="19">
        <v>37865</v>
      </c>
      <c r="C66" s="61">
        <v>68758.351095890423</v>
      </c>
      <c r="D66" s="61">
        <v>17344989.089999996</v>
      </c>
      <c r="E66" s="63">
        <f t="shared" si="0"/>
        <v>252.26010824213438</v>
      </c>
      <c r="F66" s="57" t="s">
        <v>127</v>
      </c>
    </row>
    <row r="67" spans="2:8" x14ac:dyDescent="0.2">
      <c r="B67" s="19">
        <v>37895</v>
      </c>
      <c r="C67" s="61">
        <v>65020.276575342468</v>
      </c>
      <c r="D67" s="61">
        <v>14840771.099999998</v>
      </c>
      <c r="E67" s="63">
        <f t="shared" si="0"/>
        <v>228.248353923921</v>
      </c>
      <c r="F67" s="57" t="s">
        <v>128</v>
      </c>
    </row>
    <row r="68" spans="2:8" x14ac:dyDescent="0.2">
      <c r="B68" s="19">
        <v>37926</v>
      </c>
      <c r="C68" s="61">
        <v>51374.622465753426</v>
      </c>
      <c r="D68" s="61">
        <v>11808845.060000001</v>
      </c>
      <c r="E68" s="63">
        <f t="shared" si="0"/>
        <v>229.85755404571265</v>
      </c>
      <c r="F68" s="11" t="s">
        <v>120</v>
      </c>
    </row>
    <row r="69" spans="2:8" ht="13.5" thickBot="1" x14ac:dyDescent="0.25">
      <c r="B69" s="19">
        <v>37956</v>
      </c>
      <c r="C69" s="61">
        <v>69624.382671232874</v>
      </c>
      <c r="D69" s="61">
        <v>16196171.779999999</v>
      </c>
      <c r="E69" s="63">
        <f t="shared" si="0"/>
        <v>232.62212401190695</v>
      </c>
    </row>
    <row r="70" spans="2:8" ht="13.5" thickBot="1" x14ac:dyDescent="0.25">
      <c r="B70" s="56" t="s">
        <v>28</v>
      </c>
      <c r="C70" s="64">
        <f>SUM(C58:C69)</f>
        <v>672757.80582191795</v>
      </c>
      <c r="D70" s="64">
        <f>SUM(D58:D69)</f>
        <v>160477562.07999998</v>
      </c>
      <c r="E70" s="66">
        <f t="shared" si="0"/>
        <v>238.53690093412177</v>
      </c>
    </row>
    <row r="71" spans="2:8" x14ac:dyDescent="0.2">
      <c r="B71" s="19">
        <v>37987</v>
      </c>
      <c r="C71" s="61">
        <v>95588.607534246577</v>
      </c>
      <c r="D71" s="61">
        <v>23309902.719999999</v>
      </c>
      <c r="E71" s="63">
        <f>+D71/C71</f>
        <v>243.85649421296097</v>
      </c>
      <c r="F71" s="199" t="s">
        <v>29</v>
      </c>
      <c r="G71" s="200"/>
      <c r="H71" s="201"/>
    </row>
    <row r="72" spans="2:8" x14ac:dyDescent="0.2">
      <c r="B72" s="19">
        <v>38018</v>
      </c>
      <c r="C72" s="61">
        <v>48454.434931506854</v>
      </c>
      <c r="D72" s="61">
        <v>13001419.610000005</v>
      </c>
      <c r="E72" s="63">
        <f t="shared" ref="E72:E83" si="1">+D72/C72</f>
        <v>268.32259272816333</v>
      </c>
      <c r="F72" s="38"/>
      <c r="G72" s="44"/>
      <c r="H72" s="40"/>
    </row>
    <row r="73" spans="2:8" x14ac:dyDescent="0.2">
      <c r="B73" s="19">
        <v>38047</v>
      </c>
      <c r="C73" s="61">
        <v>54522.115342465746</v>
      </c>
      <c r="D73" s="61">
        <v>15515053.110000003</v>
      </c>
      <c r="E73" s="63">
        <f t="shared" si="1"/>
        <v>284.5644012992974</v>
      </c>
      <c r="F73" s="38"/>
      <c r="G73" s="44"/>
      <c r="H73" s="40"/>
    </row>
    <row r="74" spans="2:8" x14ac:dyDescent="0.2">
      <c r="B74" s="19">
        <v>38078</v>
      </c>
      <c r="C74" s="61">
        <v>87704.418082191769</v>
      </c>
      <c r="D74" s="61">
        <v>27094326.690000001</v>
      </c>
      <c r="E74" s="63">
        <f t="shared" si="1"/>
        <v>308.92772887004031</v>
      </c>
      <c r="F74" s="38"/>
      <c r="G74" s="44"/>
      <c r="H74" s="40"/>
    </row>
    <row r="75" spans="2:8" x14ac:dyDescent="0.2">
      <c r="B75" s="19">
        <v>38108</v>
      </c>
      <c r="C75" s="61">
        <v>93043.227794520542</v>
      </c>
      <c r="D75" s="61">
        <v>32809765.720000003</v>
      </c>
      <c r="E75" s="63">
        <f t="shared" si="1"/>
        <v>352.62927241150828</v>
      </c>
      <c r="F75" s="38"/>
      <c r="G75" s="44"/>
      <c r="H75" s="40"/>
    </row>
    <row r="76" spans="2:8" ht="13.5" thickBot="1" x14ac:dyDescent="0.25">
      <c r="B76" s="19">
        <v>38139</v>
      </c>
      <c r="C76" s="61">
        <v>29381.289726027397</v>
      </c>
      <c r="D76" s="61">
        <v>10737774.130000001</v>
      </c>
      <c r="E76" s="63">
        <f t="shared" si="1"/>
        <v>365.46299465159115</v>
      </c>
      <c r="F76" s="41"/>
      <c r="G76" s="48"/>
      <c r="H76" s="43"/>
    </row>
    <row r="77" spans="2:8" x14ac:dyDescent="0.2">
      <c r="B77" s="19">
        <v>38169</v>
      </c>
      <c r="C77" s="61">
        <v>93208.362876712345</v>
      </c>
      <c r="D77" s="61">
        <v>32093505.839999996</v>
      </c>
      <c r="E77" s="63">
        <f t="shared" si="1"/>
        <v>344.32002504378715</v>
      </c>
      <c r="F77" s="57" t="s">
        <v>116</v>
      </c>
    </row>
    <row r="78" spans="2:8" x14ac:dyDescent="0.2">
      <c r="B78" s="19">
        <v>38200</v>
      </c>
      <c r="C78" s="61">
        <v>19382.072602739729</v>
      </c>
      <c r="D78" s="61">
        <v>6758772.4200000009</v>
      </c>
      <c r="E78" s="63">
        <f t="shared" si="1"/>
        <v>348.71257365141759</v>
      </c>
      <c r="F78" s="11" t="s">
        <v>117</v>
      </c>
    </row>
    <row r="79" spans="2:8" x14ac:dyDescent="0.2">
      <c r="B79" s="19">
        <v>38231</v>
      </c>
      <c r="C79" s="61">
        <v>58684.326575342478</v>
      </c>
      <c r="D79" s="61">
        <v>19640838.969999991</v>
      </c>
      <c r="E79" s="63">
        <f t="shared" si="1"/>
        <v>334.68628024186148</v>
      </c>
      <c r="F79" s="57" t="s">
        <v>127</v>
      </c>
    </row>
    <row r="80" spans="2:8" x14ac:dyDescent="0.2">
      <c r="B80" s="19">
        <v>38261</v>
      </c>
      <c r="C80" s="61">
        <v>24710.320821917812</v>
      </c>
      <c r="D80" s="61">
        <v>8598273.8800000008</v>
      </c>
      <c r="E80" s="63">
        <f t="shared" si="1"/>
        <v>347.96285899992915</v>
      </c>
      <c r="F80" s="57" t="s">
        <v>128</v>
      </c>
    </row>
    <row r="81" spans="2:8" x14ac:dyDescent="0.2">
      <c r="B81" s="19">
        <v>38292</v>
      </c>
      <c r="C81" s="61">
        <v>38305.177671232879</v>
      </c>
      <c r="D81" s="61">
        <v>14114685.379999999</v>
      </c>
      <c r="E81" s="63">
        <f t="shared" si="1"/>
        <v>368.47983061569516</v>
      </c>
      <c r="F81" s="11" t="s">
        <v>120</v>
      </c>
    </row>
    <row r="82" spans="2:8" ht="13.5" thickBot="1" x14ac:dyDescent="0.25">
      <c r="B82" s="19">
        <v>38322</v>
      </c>
      <c r="C82" s="61">
        <v>31038.094657534239</v>
      </c>
      <c r="D82" s="61">
        <v>10539805.330000002</v>
      </c>
      <c r="E82" s="63">
        <f t="shared" si="1"/>
        <v>339.57642845971384</v>
      </c>
    </row>
    <row r="83" spans="2:8" ht="13.5" thickBot="1" x14ac:dyDescent="0.25">
      <c r="B83" s="56" t="s">
        <v>30</v>
      </c>
      <c r="C83" s="64">
        <f>SUM(C71:C82)</f>
        <v>674022.44861643843</v>
      </c>
      <c r="D83" s="64">
        <f>SUM(D71:D82)</f>
        <v>214214123.79999998</v>
      </c>
      <c r="E83" s="66">
        <f t="shared" si="1"/>
        <v>317.81452418938858</v>
      </c>
    </row>
    <row r="84" spans="2:8" x14ac:dyDescent="0.2">
      <c r="B84" s="19">
        <v>38353</v>
      </c>
      <c r="C84" s="61">
        <v>90899.024520547944</v>
      </c>
      <c r="D84" s="61">
        <v>27133988.100000001</v>
      </c>
      <c r="E84" s="63">
        <f>+D84/C84</f>
        <v>298.50692285335032</v>
      </c>
      <c r="F84" s="199" t="s">
        <v>31</v>
      </c>
      <c r="G84" s="200"/>
      <c r="H84" s="201"/>
    </row>
    <row r="85" spans="2:8" x14ac:dyDescent="0.2">
      <c r="B85" s="19">
        <v>38384</v>
      </c>
      <c r="C85" s="61">
        <v>139012.11719178082</v>
      </c>
      <c r="D85" s="61">
        <v>51021040.150000006</v>
      </c>
      <c r="E85" s="63">
        <f t="shared" ref="E85:E96" si="2">+D85/C85</f>
        <v>367.02584767924571</v>
      </c>
      <c r="F85" s="38"/>
      <c r="G85" s="44"/>
      <c r="H85" s="40"/>
    </row>
    <row r="86" spans="2:8" x14ac:dyDescent="0.2">
      <c r="B86" s="19">
        <v>38412</v>
      </c>
      <c r="C86" s="61">
        <v>156739.81465753424</v>
      </c>
      <c r="D86" s="61">
        <v>59386228.270000003</v>
      </c>
      <c r="E86" s="63">
        <f t="shared" si="2"/>
        <v>378.88412972641856</v>
      </c>
      <c r="F86" s="38"/>
      <c r="G86" s="44"/>
      <c r="H86" s="40"/>
    </row>
    <row r="87" spans="2:8" x14ac:dyDescent="0.2">
      <c r="B87" s="19">
        <v>38443</v>
      </c>
      <c r="C87" s="61">
        <v>47680.976438356171</v>
      </c>
      <c r="D87" s="61">
        <v>19089933.800000001</v>
      </c>
      <c r="E87" s="63">
        <f t="shared" si="2"/>
        <v>400.36792922393721</v>
      </c>
      <c r="F87" s="38"/>
      <c r="G87" s="44"/>
      <c r="H87" s="40"/>
    </row>
    <row r="88" spans="2:8" x14ac:dyDescent="0.2">
      <c r="B88" s="19">
        <v>38473</v>
      </c>
      <c r="C88" s="61">
        <v>116961.63410958904</v>
      </c>
      <c r="D88" s="61">
        <v>51002739.700000003</v>
      </c>
      <c r="E88" s="63">
        <f t="shared" si="2"/>
        <v>436.06384339853003</v>
      </c>
      <c r="F88" s="38"/>
      <c r="G88" s="44"/>
      <c r="H88" s="40"/>
    </row>
    <row r="89" spans="2:8" ht="13.5" thickBot="1" x14ac:dyDescent="0.25">
      <c r="B89" s="19">
        <v>38504</v>
      </c>
      <c r="C89" s="61">
        <v>54137.670698630143</v>
      </c>
      <c r="D89" s="61">
        <v>22711658.220000003</v>
      </c>
      <c r="E89" s="63">
        <f t="shared" si="2"/>
        <v>419.51672332616039</v>
      </c>
      <c r="F89" s="41"/>
      <c r="G89" s="48"/>
      <c r="H89" s="43"/>
    </row>
    <row r="90" spans="2:8" x14ac:dyDescent="0.2">
      <c r="B90" s="19">
        <v>38534</v>
      </c>
      <c r="C90" s="61">
        <v>51279.431547945205</v>
      </c>
      <c r="D90" s="61">
        <v>22735258.330000006</v>
      </c>
      <c r="E90" s="63">
        <f t="shared" si="2"/>
        <v>443.36018640813148</v>
      </c>
      <c r="F90" s="57" t="s">
        <v>116</v>
      </c>
    </row>
    <row r="91" spans="2:8" x14ac:dyDescent="0.2">
      <c r="B91" s="19">
        <v>38565</v>
      </c>
      <c r="C91" s="61">
        <v>28540.893561643836</v>
      </c>
      <c r="D91" s="61">
        <v>14155945.23</v>
      </c>
      <c r="E91" s="63">
        <f t="shared" si="2"/>
        <v>495.98815816419301</v>
      </c>
      <c r="F91" s="11" t="s">
        <v>117</v>
      </c>
    </row>
    <row r="92" spans="2:8" x14ac:dyDescent="0.2">
      <c r="B92" s="19">
        <v>38596</v>
      </c>
      <c r="C92" s="61">
        <v>7523.0521917808219</v>
      </c>
      <c r="D92" s="61">
        <v>3715463.2</v>
      </c>
      <c r="E92" s="63">
        <f t="shared" si="2"/>
        <v>493.87710004979948</v>
      </c>
      <c r="F92" s="57" t="s">
        <v>127</v>
      </c>
    </row>
    <row r="93" spans="2:8" x14ac:dyDescent="0.2">
      <c r="B93" s="19">
        <v>38626</v>
      </c>
      <c r="C93" s="61">
        <v>65267.876712328769</v>
      </c>
      <c r="D93" s="61">
        <v>43233455</v>
      </c>
      <c r="E93" s="63">
        <f t="shared" si="2"/>
        <v>662.4002063151753</v>
      </c>
      <c r="F93" s="57" t="s">
        <v>128</v>
      </c>
    </row>
    <row r="94" spans="2:8" x14ac:dyDescent="0.2">
      <c r="B94" s="19">
        <v>38657</v>
      </c>
      <c r="C94" s="61">
        <v>19947.219178082192</v>
      </c>
      <c r="D94" s="61">
        <v>9012071</v>
      </c>
      <c r="E94" s="63">
        <f t="shared" si="2"/>
        <v>451.7958578357817</v>
      </c>
      <c r="F94" s="11" t="s">
        <v>120</v>
      </c>
    </row>
    <row r="95" spans="2:8" ht="13.5" thickBot="1" x14ac:dyDescent="0.25">
      <c r="B95" s="19">
        <v>38687</v>
      </c>
      <c r="C95" s="61">
        <v>51364.109589041094</v>
      </c>
      <c r="D95" s="61">
        <v>23042208</v>
      </c>
      <c r="E95" s="63">
        <f t="shared" si="2"/>
        <v>448.60522618533275</v>
      </c>
    </row>
    <row r="96" spans="2:8" ht="13.5" thickBot="1" x14ac:dyDescent="0.25">
      <c r="B96" s="56" t="s">
        <v>32</v>
      </c>
      <c r="C96" s="64">
        <f>SUM(C84:C95)</f>
        <v>829353.82039726025</v>
      </c>
      <c r="D96" s="64">
        <f>SUM(D84:D95)</f>
        <v>346239989.00000006</v>
      </c>
      <c r="E96" s="66">
        <f t="shared" si="2"/>
        <v>417.4816350808527</v>
      </c>
    </row>
    <row r="97" spans="2:8" x14ac:dyDescent="0.2">
      <c r="B97" s="19">
        <v>38718</v>
      </c>
      <c r="C97" s="61">
        <v>18534.384493150686</v>
      </c>
      <c r="D97" s="61">
        <v>3552537.86</v>
      </c>
      <c r="E97" s="63">
        <f>+D97/C97</f>
        <v>191.67282632519181</v>
      </c>
      <c r="F97" s="199" t="s">
        <v>33</v>
      </c>
      <c r="G97" s="200"/>
      <c r="H97" s="201"/>
    </row>
    <row r="98" spans="2:8" x14ac:dyDescent="0.2">
      <c r="B98" s="19">
        <v>38749</v>
      </c>
      <c r="C98" s="61">
        <v>52926.24931506849</v>
      </c>
      <c r="D98" s="61">
        <v>25666364</v>
      </c>
      <c r="E98" s="63">
        <f t="shared" ref="E98:E109" si="3">+D98/C98</f>
        <v>484.94583183495303</v>
      </c>
      <c r="F98" s="38"/>
      <c r="G98" s="44"/>
      <c r="H98" s="40"/>
    </row>
    <row r="99" spans="2:8" x14ac:dyDescent="0.2">
      <c r="B99" s="19">
        <v>38777</v>
      </c>
      <c r="C99" s="61">
        <v>67257.182191780827</v>
      </c>
      <c r="D99" s="61">
        <v>36074423.700000003</v>
      </c>
      <c r="E99" s="63">
        <f t="shared" si="3"/>
        <v>536.36537429021939</v>
      </c>
      <c r="F99" s="38"/>
      <c r="G99" s="44"/>
      <c r="H99" s="40"/>
    </row>
    <row r="100" spans="2:8" x14ac:dyDescent="0.2">
      <c r="B100" s="19">
        <v>38808</v>
      </c>
      <c r="C100" s="61">
        <v>21104.652054794522</v>
      </c>
      <c r="D100" s="61">
        <v>12784984.700000001</v>
      </c>
      <c r="E100" s="63">
        <f t="shared" si="3"/>
        <v>605.78988304597647</v>
      </c>
      <c r="F100" s="38"/>
      <c r="G100" s="44"/>
      <c r="H100" s="40"/>
    </row>
    <row r="101" spans="2:8" x14ac:dyDescent="0.2">
      <c r="B101" s="19">
        <v>38838</v>
      </c>
      <c r="C101" s="61">
        <v>83450.617260273968</v>
      </c>
      <c r="D101" s="61">
        <v>51496380.759999998</v>
      </c>
      <c r="E101" s="63">
        <f t="shared" si="3"/>
        <v>617.08807496759471</v>
      </c>
      <c r="F101" s="38"/>
      <c r="G101" s="44"/>
      <c r="H101" s="40"/>
    </row>
    <row r="102" spans="2:8" ht="13.5" thickBot="1" x14ac:dyDescent="0.25">
      <c r="B102" s="19">
        <v>38869</v>
      </c>
      <c r="C102" s="61">
        <v>113269.64383561643</v>
      </c>
      <c r="D102" s="61">
        <v>72181939.549999997</v>
      </c>
      <c r="E102" s="63">
        <f t="shared" si="3"/>
        <v>637.25758381261153</v>
      </c>
      <c r="F102" s="41"/>
      <c r="G102" s="48"/>
      <c r="H102" s="43"/>
    </row>
    <row r="103" spans="2:8" x14ac:dyDescent="0.2">
      <c r="B103" s="19">
        <v>38899</v>
      </c>
      <c r="C103" s="61">
        <v>62898.627684931511</v>
      </c>
      <c r="D103" s="61">
        <v>43311887.129999995</v>
      </c>
      <c r="E103" s="63">
        <f t="shared" si="3"/>
        <v>688.59828463914369</v>
      </c>
      <c r="F103" s="57" t="s">
        <v>116</v>
      </c>
    </row>
    <row r="104" spans="2:8" x14ac:dyDescent="0.2">
      <c r="B104" s="19">
        <v>38930</v>
      </c>
      <c r="C104" s="61">
        <v>46084.749068493154</v>
      </c>
      <c r="D104" s="61">
        <v>30973764.629999999</v>
      </c>
      <c r="E104" s="63">
        <f t="shared" si="3"/>
        <v>672.1044435755839</v>
      </c>
      <c r="F104" s="11" t="s">
        <v>117</v>
      </c>
    </row>
    <row r="105" spans="2:8" x14ac:dyDescent="0.2">
      <c r="B105" s="19">
        <v>38961</v>
      </c>
      <c r="C105" s="61">
        <v>33341.084931506848</v>
      </c>
      <c r="D105" s="61">
        <v>15491556.41</v>
      </c>
      <c r="E105" s="63">
        <f t="shared" si="3"/>
        <v>464.63864153864716</v>
      </c>
      <c r="F105" s="57" t="s">
        <v>127</v>
      </c>
    </row>
    <row r="106" spans="2:8" x14ac:dyDescent="0.2">
      <c r="B106" s="19">
        <v>38991</v>
      </c>
      <c r="C106" s="61">
        <v>120292.77958904111</v>
      </c>
      <c r="D106" s="61">
        <v>54683307.799999997</v>
      </c>
      <c r="E106" s="63">
        <f t="shared" si="3"/>
        <v>454.58512129170009</v>
      </c>
      <c r="F106" s="57" t="s">
        <v>128</v>
      </c>
    </row>
    <row r="107" spans="2:8" x14ac:dyDescent="0.2">
      <c r="B107" s="19">
        <v>39022</v>
      </c>
      <c r="C107" s="61">
        <v>26076.498616438359</v>
      </c>
      <c r="D107" s="61">
        <v>11952288.329999998</v>
      </c>
      <c r="E107" s="63">
        <f t="shared" si="3"/>
        <v>458.35480084221882</v>
      </c>
      <c r="F107" s="11" t="s">
        <v>120</v>
      </c>
    </row>
    <row r="108" spans="2:8" ht="13.5" thickBot="1" x14ac:dyDescent="0.25">
      <c r="B108" s="19">
        <v>39052</v>
      </c>
      <c r="C108" s="61">
        <v>103854.74452054795</v>
      </c>
      <c r="D108" s="61">
        <v>50507238.700000003</v>
      </c>
      <c r="E108" s="63">
        <f t="shared" si="3"/>
        <v>486.32577099072262</v>
      </c>
    </row>
    <row r="109" spans="2:8" ht="13.5" thickBot="1" x14ac:dyDescent="0.25">
      <c r="B109" s="56" t="s">
        <v>34</v>
      </c>
      <c r="C109" s="64">
        <f>SUM(C97:C108)</f>
        <v>749091.21356164373</v>
      </c>
      <c r="D109" s="64">
        <f>SUM(D97:D108)</f>
        <v>408676673.56999999</v>
      </c>
      <c r="E109" s="66">
        <f t="shared" si="3"/>
        <v>545.56329879628129</v>
      </c>
    </row>
    <row r="110" spans="2:8" x14ac:dyDescent="0.2">
      <c r="B110" s="19">
        <v>39083</v>
      </c>
      <c r="C110" s="61">
        <v>47106.716438356161</v>
      </c>
      <c r="D110" s="61">
        <v>22350532</v>
      </c>
      <c r="E110" s="63">
        <f>+D110/C110</f>
        <v>474.46592948688965</v>
      </c>
      <c r="F110" s="199" t="s">
        <v>35</v>
      </c>
      <c r="G110" s="200"/>
      <c r="H110" s="201"/>
    </row>
    <row r="111" spans="2:8" x14ac:dyDescent="0.2">
      <c r="B111" s="19">
        <v>39114</v>
      </c>
      <c r="C111" s="61">
        <v>49874.149315068498</v>
      </c>
      <c r="D111" s="61">
        <v>21860237.100000001</v>
      </c>
      <c r="E111" s="63">
        <f t="shared" ref="E111:E122" si="4">+D111/C111</f>
        <v>438.30796916260101</v>
      </c>
      <c r="F111" s="38"/>
      <c r="G111" s="44"/>
      <c r="H111" s="40"/>
    </row>
    <row r="112" spans="2:8" x14ac:dyDescent="0.2">
      <c r="B112" s="19">
        <v>39142</v>
      </c>
      <c r="C112" s="61">
        <v>53231.843835616441</v>
      </c>
      <c r="D112" s="61">
        <v>26874407.600000001</v>
      </c>
      <c r="E112" s="63">
        <f t="shared" si="4"/>
        <v>504.85584686846471</v>
      </c>
      <c r="F112" s="38"/>
      <c r="G112" s="44"/>
      <c r="H112" s="40"/>
    </row>
    <row r="113" spans="2:8" x14ac:dyDescent="0.2">
      <c r="B113" s="19">
        <v>39173</v>
      </c>
      <c r="C113" s="61">
        <v>61063.996849315074</v>
      </c>
      <c r="D113" s="61">
        <v>36379591.399999999</v>
      </c>
      <c r="E113" s="63">
        <f t="shared" si="4"/>
        <v>595.76171356376017</v>
      </c>
      <c r="F113" s="38"/>
      <c r="G113" s="44"/>
      <c r="H113" s="40"/>
    </row>
    <row r="114" spans="2:8" x14ac:dyDescent="0.2">
      <c r="B114" s="19">
        <v>39203</v>
      </c>
      <c r="C114" s="61">
        <v>106390.548</v>
      </c>
      <c r="D114" s="61">
        <v>68777771.519999996</v>
      </c>
      <c r="E114" s="63">
        <f t="shared" si="4"/>
        <v>646.46505552354142</v>
      </c>
      <c r="F114" s="38"/>
      <c r="G114" s="44"/>
      <c r="H114" s="40"/>
    </row>
    <row r="115" spans="2:8" ht="13.5" thickBot="1" x14ac:dyDescent="0.25">
      <c r="B115" s="19">
        <v>39234</v>
      </c>
      <c r="C115" s="61">
        <v>63497.972602739726</v>
      </c>
      <c r="D115" s="61">
        <v>41975236.219999999</v>
      </c>
      <c r="E115" s="63">
        <f t="shared" si="4"/>
        <v>661.04844768207465</v>
      </c>
      <c r="F115" s="41"/>
      <c r="G115" s="48"/>
      <c r="H115" s="43"/>
    </row>
    <row r="116" spans="2:8" x14ac:dyDescent="0.2">
      <c r="B116" s="19">
        <v>39264</v>
      </c>
      <c r="C116" s="61">
        <v>59512.312328767119</v>
      </c>
      <c r="D116" s="61">
        <v>40578095.399999999</v>
      </c>
      <c r="E116" s="63">
        <f t="shared" si="4"/>
        <v>681.84370279266261</v>
      </c>
      <c r="F116" s="57" t="s">
        <v>116</v>
      </c>
    </row>
    <row r="117" spans="2:8" x14ac:dyDescent="0.2">
      <c r="B117" s="19">
        <v>39295</v>
      </c>
      <c r="C117" s="61">
        <v>98746.4793150685</v>
      </c>
      <c r="D117" s="61">
        <v>59484775</v>
      </c>
      <c r="E117" s="63">
        <f t="shared" si="4"/>
        <v>602.39894538622559</v>
      </c>
      <c r="F117" s="11" t="s">
        <v>117</v>
      </c>
    </row>
    <row r="118" spans="2:8" x14ac:dyDescent="0.2">
      <c r="B118" s="19">
        <v>39326</v>
      </c>
      <c r="C118" s="61">
        <v>102891.35068493152</v>
      </c>
      <c r="D118" s="61">
        <v>61601418</v>
      </c>
      <c r="E118" s="63">
        <f t="shared" si="4"/>
        <v>598.70356050269595</v>
      </c>
      <c r="F118" s="57" t="s">
        <v>127</v>
      </c>
    </row>
    <row r="119" spans="2:8" x14ac:dyDescent="0.2">
      <c r="B119" s="19">
        <v>39356</v>
      </c>
      <c r="C119" s="61">
        <v>101834.83424657535</v>
      </c>
      <c r="D119" s="61">
        <v>61697687</v>
      </c>
      <c r="E119" s="63">
        <f t="shared" si="4"/>
        <v>605.86033704940075</v>
      </c>
      <c r="F119" s="57" t="s">
        <v>128</v>
      </c>
    </row>
    <row r="120" spans="2:8" x14ac:dyDescent="0.2">
      <c r="B120" s="19">
        <v>39387</v>
      </c>
      <c r="C120" s="61">
        <v>138337.34178082191</v>
      </c>
      <c r="D120" s="61">
        <v>92764314.699999988</v>
      </c>
      <c r="E120" s="63">
        <f t="shared" si="4"/>
        <v>670.56597666140908</v>
      </c>
      <c r="F120" s="11" t="s">
        <v>120</v>
      </c>
    </row>
    <row r="121" spans="2:8" ht="13.5" thickBot="1" x14ac:dyDescent="0.25">
      <c r="B121" s="19">
        <v>39417</v>
      </c>
      <c r="C121" s="61">
        <v>90506.418958904105</v>
      </c>
      <c r="D121" s="61">
        <v>57135762.939999998</v>
      </c>
      <c r="E121" s="63">
        <f t="shared" si="4"/>
        <v>631.28962119187827</v>
      </c>
    </row>
    <row r="122" spans="2:8" ht="13.5" thickBot="1" x14ac:dyDescent="0.25">
      <c r="B122" s="56" t="s">
        <v>37</v>
      </c>
      <c r="C122" s="64">
        <f>SUM(C110:C121)</f>
        <v>972993.96435616433</v>
      </c>
      <c r="D122" s="64">
        <f>SUM(D110:D121)</f>
        <v>591479828.88</v>
      </c>
      <c r="E122" s="66">
        <f t="shared" si="4"/>
        <v>607.89670907299569</v>
      </c>
    </row>
    <row r="123" spans="2:8" x14ac:dyDescent="0.2">
      <c r="B123" s="19">
        <v>39448</v>
      </c>
      <c r="C123" s="61">
        <v>44142.623825324074</v>
      </c>
      <c r="D123" s="61">
        <v>30755627.876220703</v>
      </c>
      <c r="E123" s="63">
        <f>+D123/C123</f>
        <v>696.73311667931671</v>
      </c>
      <c r="F123" s="199" t="s">
        <v>38</v>
      </c>
      <c r="G123" s="200"/>
      <c r="H123" s="201"/>
    </row>
    <row r="124" spans="2:8" x14ac:dyDescent="0.2">
      <c r="B124" s="19">
        <v>39479</v>
      </c>
      <c r="C124" s="61">
        <v>528.57166095890409</v>
      </c>
      <c r="D124" s="61">
        <v>379507.03125</v>
      </c>
      <c r="E124" s="63">
        <f t="shared" ref="E124:E135" si="5">+D124/C124</f>
        <v>717.9859596738886</v>
      </c>
      <c r="F124" s="38"/>
      <c r="G124" s="44"/>
      <c r="H124" s="40"/>
    </row>
    <row r="125" spans="2:8" x14ac:dyDescent="0.2">
      <c r="B125" s="19">
        <v>39508</v>
      </c>
      <c r="C125" s="61">
        <v>51383.261472602739</v>
      </c>
      <c r="D125" s="61">
        <v>38740614.375</v>
      </c>
      <c r="E125" s="63">
        <f t="shared" si="5"/>
        <v>753.95397771035368</v>
      </c>
      <c r="F125" s="38"/>
      <c r="G125" s="44"/>
      <c r="H125" s="40"/>
    </row>
    <row r="126" spans="2:8" x14ac:dyDescent="0.2">
      <c r="B126" s="19">
        <v>39539</v>
      </c>
      <c r="C126" s="61">
        <v>142089.02859589041</v>
      </c>
      <c r="D126" s="61">
        <v>113080830.1875</v>
      </c>
      <c r="E126" s="63">
        <f t="shared" si="5"/>
        <v>795.84491008879058</v>
      </c>
      <c r="F126" s="38"/>
      <c r="G126" s="44"/>
      <c r="H126" s="40"/>
    </row>
    <row r="127" spans="2:8" x14ac:dyDescent="0.2">
      <c r="B127" s="19">
        <v>39569</v>
      </c>
      <c r="C127" s="61">
        <v>72040.542037671228</v>
      </c>
      <c r="D127" s="61">
        <v>59481763.648651123</v>
      </c>
      <c r="E127" s="63">
        <f t="shared" si="5"/>
        <v>825.67068439805871</v>
      </c>
      <c r="F127" s="38"/>
      <c r="G127" s="44"/>
      <c r="H127" s="40"/>
    </row>
    <row r="128" spans="2:8" ht="13.5" thickBot="1" x14ac:dyDescent="0.25">
      <c r="B128" s="19">
        <v>39600</v>
      </c>
      <c r="C128" s="61">
        <v>74061.539726027404</v>
      </c>
      <c r="D128" s="61">
        <v>67353582</v>
      </c>
      <c r="E128" s="63">
        <f t="shared" si="5"/>
        <v>909.42724454768484</v>
      </c>
      <c r="F128" s="41"/>
      <c r="G128" s="48"/>
      <c r="H128" s="43"/>
    </row>
    <row r="129" spans="2:8" x14ac:dyDescent="0.2">
      <c r="B129" s="19">
        <v>39630</v>
      </c>
      <c r="C129" s="61">
        <v>45622.318150684929</v>
      </c>
      <c r="D129" s="61">
        <v>41613643.837402344</v>
      </c>
      <c r="E129" s="63">
        <f t="shared" si="5"/>
        <v>912.13348037154924</v>
      </c>
      <c r="F129" s="57" t="s">
        <v>116</v>
      </c>
    </row>
    <row r="130" spans="2:8" x14ac:dyDescent="0.2">
      <c r="B130" s="19">
        <v>39661</v>
      </c>
      <c r="C130" s="61">
        <v>14138.226027397261</v>
      </c>
      <c r="D130" s="61">
        <v>14255696</v>
      </c>
      <c r="E130" s="63">
        <f t="shared" si="5"/>
        <v>1008.3086783571789</v>
      </c>
      <c r="F130" s="11" t="s">
        <v>117</v>
      </c>
    </row>
    <row r="131" spans="2:8" x14ac:dyDescent="0.2">
      <c r="B131" s="19">
        <v>39692</v>
      </c>
      <c r="C131" s="61">
        <v>0</v>
      </c>
      <c r="D131" s="61">
        <v>0</v>
      </c>
      <c r="E131" s="63" t="s">
        <v>36</v>
      </c>
      <c r="F131" s="57" t="s">
        <v>127</v>
      </c>
    </row>
    <row r="132" spans="2:8" x14ac:dyDescent="0.2">
      <c r="B132" s="19">
        <v>39722</v>
      </c>
      <c r="C132" s="61">
        <v>44033.102054794523</v>
      </c>
      <c r="D132" s="61">
        <v>45141386</v>
      </c>
      <c r="E132" s="63">
        <f t="shared" si="5"/>
        <v>1025.1693361014252</v>
      </c>
      <c r="F132" s="57" t="s">
        <v>128</v>
      </c>
    </row>
    <row r="133" spans="2:8" x14ac:dyDescent="0.2">
      <c r="B133" s="19">
        <v>39753</v>
      </c>
      <c r="C133" s="61">
        <v>51528.765753424661</v>
      </c>
      <c r="D133" s="61">
        <v>24572795.875</v>
      </c>
      <c r="E133" s="63">
        <f t="shared" si="5"/>
        <v>476.87530480713804</v>
      </c>
      <c r="F133" s="11" t="s">
        <v>120</v>
      </c>
    </row>
    <row r="134" spans="2:8" ht="13.5" thickBot="1" x14ac:dyDescent="0.25">
      <c r="B134" s="19">
        <v>39783</v>
      </c>
      <c r="C134" s="61">
        <v>37053.746575342469</v>
      </c>
      <c r="D134" s="61">
        <v>14399495.25</v>
      </c>
      <c r="E134" s="63">
        <f t="shared" si="5"/>
        <v>388.61104694827782</v>
      </c>
    </row>
    <row r="135" spans="2:8" ht="13.5" thickBot="1" x14ac:dyDescent="0.25">
      <c r="B135" s="56" t="s">
        <v>121</v>
      </c>
      <c r="C135" s="64">
        <f>SUM(C123:C134)</f>
        <v>576621.72588011855</v>
      </c>
      <c r="D135" s="64">
        <f>SUM(D123:D134)</f>
        <v>449774942.08102417</v>
      </c>
      <c r="E135" s="66">
        <f t="shared" si="5"/>
        <v>780.01733527212571</v>
      </c>
    </row>
    <row r="136" spans="2:8" x14ac:dyDescent="0.2">
      <c r="B136" s="19">
        <v>39814</v>
      </c>
      <c r="C136" s="61">
        <v>75043.698630136991</v>
      </c>
      <c r="D136" s="61">
        <v>28665017</v>
      </c>
      <c r="E136" s="63">
        <f>+D136/C136</f>
        <v>381.97766798887949</v>
      </c>
      <c r="F136" s="199" t="s">
        <v>40</v>
      </c>
      <c r="G136" s="200"/>
      <c r="H136" s="201"/>
    </row>
    <row r="137" spans="2:8" x14ac:dyDescent="0.2">
      <c r="B137" s="19">
        <v>39845</v>
      </c>
      <c r="C137" s="61">
        <v>41453.169863013696</v>
      </c>
      <c r="D137" s="61">
        <v>17223512</v>
      </c>
      <c r="E137" s="63">
        <f t="shared" ref="E137:E142" si="6">+D137/C137</f>
        <v>415.49324350627188</v>
      </c>
      <c r="F137" s="38"/>
      <c r="G137" s="44"/>
      <c r="H137" s="40"/>
    </row>
    <row r="138" spans="2:8" x14ac:dyDescent="0.2">
      <c r="B138" s="19">
        <v>39873</v>
      </c>
      <c r="C138" s="61">
        <v>140485.22465753427</v>
      </c>
      <c r="D138" s="61">
        <v>54581964</v>
      </c>
      <c r="E138" s="63">
        <f t="shared" si="6"/>
        <v>388.52458778534435</v>
      </c>
      <c r="F138" s="38"/>
      <c r="G138" s="44"/>
      <c r="H138" s="40"/>
    </row>
    <row r="139" spans="2:8" x14ac:dyDescent="0.2">
      <c r="B139" s="19">
        <v>39904</v>
      </c>
      <c r="C139" s="61">
        <v>51247.968493150685</v>
      </c>
      <c r="D139" s="61">
        <v>22893288.899999999</v>
      </c>
      <c r="E139" s="63">
        <f t="shared" si="6"/>
        <v>446.71602744720889</v>
      </c>
      <c r="F139" s="38"/>
      <c r="G139" s="44"/>
      <c r="H139" s="40"/>
    </row>
    <row r="140" spans="2:8" x14ac:dyDescent="0.2">
      <c r="B140" s="19">
        <v>39934</v>
      </c>
      <c r="C140" s="61">
        <v>114630.13561643835</v>
      </c>
      <c r="D140" s="61">
        <v>52137091.700000003</v>
      </c>
      <c r="E140" s="63">
        <f t="shared" si="6"/>
        <v>454.82884077233325</v>
      </c>
      <c r="F140" s="38"/>
      <c r="G140" s="44"/>
      <c r="H140" s="40"/>
    </row>
    <row r="141" spans="2:8" ht="13.5" thickBot="1" x14ac:dyDescent="0.25">
      <c r="B141" s="19">
        <v>39965</v>
      </c>
      <c r="C141" s="61">
        <v>48885.945205479453</v>
      </c>
      <c r="D141" s="61">
        <v>25702505.539999999</v>
      </c>
      <c r="E141" s="63">
        <f t="shared" si="6"/>
        <v>525.76472505474021</v>
      </c>
      <c r="F141" s="41"/>
      <c r="G141" s="48"/>
      <c r="H141" s="43"/>
    </row>
    <row r="142" spans="2:8" x14ac:dyDescent="0.2">
      <c r="B142" s="19">
        <v>39995</v>
      </c>
      <c r="C142" s="61">
        <v>46163.177534246577</v>
      </c>
      <c r="D142" s="61">
        <v>22989403.100000001</v>
      </c>
      <c r="E142" s="63">
        <f t="shared" si="6"/>
        <v>498.00304762264471</v>
      </c>
      <c r="F142" s="57" t="s">
        <v>116</v>
      </c>
    </row>
    <row r="143" spans="2:8" x14ac:dyDescent="0.2">
      <c r="B143" s="19">
        <v>40026</v>
      </c>
      <c r="C143" s="61">
        <v>0</v>
      </c>
      <c r="D143" s="61">
        <v>0</v>
      </c>
      <c r="E143" s="63" t="s">
        <v>36</v>
      </c>
      <c r="F143" s="11" t="s">
        <v>117</v>
      </c>
    </row>
    <row r="144" spans="2:8" x14ac:dyDescent="0.2">
      <c r="B144" s="19">
        <v>40057</v>
      </c>
      <c r="C144" s="61">
        <v>47137.743835616442</v>
      </c>
      <c r="D144" s="61">
        <v>26362023</v>
      </c>
      <c r="E144" s="63">
        <f t="shared" ref="E144:E149" si="7">+D144/C144</f>
        <v>559.25508636841721</v>
      </c>
      <c r="F144" s="57" t="s">
        <v>127</v>
      </c>
    </row>
    <row r="145" spans="2:8" x14ac:dyDescent="0.2">
      <c r="B145" s="19">
        <v>40087</v>
      </c>
      <c r="C145" s="61">
        <v>47978.008219178089</v>
      </c>
      <c r="D145" s="61">
        <v>27025650</v>
      </c>
      <c r="E145" s="63">
        <f t="shared" si="7"/>
        <v>563.29245425401234</v>
      </c>
      <c r="F145" s="57" t="s">
        <v>128</v>
      </c>
    </row>
    <row r="146" spans="2:8" x14ac:dyDescent="0.2">
      <c r="B146" s="19">
        <v>40118</v>
      </c>
      <c r="C146" s="61">
        <v>42012.068493150691</v>
      </c>
      <c r="D146" s="61">
        <v>22633030</v>
      </c>
      <c r="E146" s="63">
        <f t="shared" si="7"/>
        <v>538.72686615489806</v>
      </c>
      <c r="F146" s="11" t="s">
        <v>120</v>
      </c>
    </row>
    <row r="147" spans="2:8" ht="13.5" thickBot="1" x14ac:dyDescent="0.25">
      <c r="B147" s="19">
        <v>40148</v>
      </c>
      <c r="C147" s="61">
        <v>103604.30602739727</v>
      </c>
      <c r="D147" s="61">
        <v>57178434.090000004</v>
      </c>
      <c r="E147" s="63">
        <f t="shared" si="7"/>
        <v>551.892448127394</v>
      </c>
    </row>
    <row r="148" spans="2:8" ht="13.5" thickBot="1" x14ac:dyDescent="0.25">
      <c r="B148" s="56" t="s">
        <v>41</v>
      </c>
      <c r="C148" s="64">
        <f>SUM(C136:C147)</f>
        <v>758641.44657534244</v>
      </c>
      <c r="D148" s="64">
        <f>SUM(D136:D147)</f>
        <v>357391919.33000004</v>
      </c>
      <c r="E148" s="66">
        <f t="shared" si="7"/>
        <v>471.09464021948429</v>
      </c>
    </row>
    <row r="149" spans="2:8" x14ac:dyDescent="0.2">
      <c r="B149" s="19">
        <v>40179</v>
      </c>
      <c r="C149" s="61">
        <v>26411.644657534252</v>
      </c>
      <c r="D149" s="61">
        <v>15914647.899999999</v>
      </c>
      <c r="E149" s="63">
        <f t="shared" si="7"/>
        <v>602.56179069333893</v>
      </c>
      <c r="F149" s="199" t="s">
        <v>42</v>
      </c>
      <c r="G149" s="200"/>
      <c r="H149" s="201"/>
    </row>
    <row r="150" spans="2:8" x14ac:dyDescent="0.2">
      <c r="B150" s="19">
        <v>40210</v>
      </c>
      <c r="C150" s="61">
        <v>52711.21315068494</v>
      </c>
      <c r="D150" s="61">
        <v>30649292.599999998</v>
      </c>
      <c r="E150" s="63">
        <f t="shared" ref="E150:E156" si="8">+D150/C150</f>
        <v>581.45678628915664</v>
      </c>
      <c r="F150" s="38"/>
      <c r="G150" s="44"/>
      <c r="H150" s="40"/>
    </row>
    <row r="151" spans="2:8" x14ac:dyDescent="0.2">
      <c r="B151" s="19">
        <v>40238</v>
      </c>
      <c r="C151" s="61">
        <v>147391.43794520546</v>
      </c>
      <c r="D151" s="61">
        <v>88768007.599999994</v>
      </c>
      <c r="E151" s="63">
        <f t="shared" si="8"/>
        <v>602.26027262859441</v>
      </c>
      <c r="F151" s="38"/>
      <c r="G151" s="44"/>
      <c r="H151" s="40"/>
    </row>
    <row r="152" spans="2:8" x14ac:dyDescent="0.2">
      <c r="B152" s="19">
        <v>40269</v>
      </c>
      <c r="C152" s="61">
        <v>254491.16726027397</v>
      </c>
      <c r="D152" s="61">
        <v>163954307.59999999</v>
      </c>
      <c r="E152" s="63">
        <f t="shared" si="8"/>
        <v>644.24360721454889</v>
      </c>
      <c r="F152" s="38"/>
      <c r="G152" s="44"/>
      <c r="H152" s="40"/>
    </row>
    <row r="153" spans="2:8" x14ac:dyDescent="0.2">
      <c r="B153" s="19">
        <v>40299</v>
      </c>
      <c r="C153" s="61">
        <v>155229.43698630139</v>
      </c>
      <c r="D153" s="61">
        <v>99443434.700000003</v>
      </c>
      <c r="E153" s="63">
        <f t="shared" si="8"/>
        <v>640.62227262201327</v>
      </c>
      <c r="F153" s="38"/>
      <c r="G153" s="44"/>
      <c r="H153" s="40"/>
    </row>
    <row r="154" spans="2:8" ht="13.5" thickBot="1" x14ac:dyDescent="0.25">
      <c r="B154" s="19">
        <v>40330</v>
      </c>
      <c r="C154" s="61">
        <v>872.75020547945212</v>
      </c>
      <c r="D154" s="61">
        <v>590084.84</v>
      </c>
      <c r="E154" s="63">
        <f t="shared" si="8"/>
        <v>676.12111265655017</v>
      </c>
      <c r="F154" s="41"/>
      <c r="G154" s="48"/>
      <c r="H154" s="43"/>
    </row>
    <row r="155" spans="2:8" x14ac:dyDescent="0.2">
      <c r="B155" s="19">
        <v>40360</v>
      </c>
      <c r="C155" s="61">
        <v>94491.721917808216</v>
      </c>
      <c r="D155" s="61">
        <v>55236870.700000003</v>
      </c>
      <c r="E155" s="63">
        <f t="shared" si="8"/>
        <v>584.56835772393606</v>
      </c>
      <c r="F155" s="57" t="s">
        <v>116</v>
      </c>
    </row>
    <row r="156" spans="2:8" x14ac:dyDescent="0.2">
      <c r="B156" s="19">
        <v>40391</v>
      </c>
      <c r="C156" s="61">
        <v>48223.195342465755</v>
      </c>
      <c r="D156" s="61">
        <v>27727586.600000001</v>
      </c>
      <c r="E156" s="63">
        <f t="shared" si="8"/>
        <v>574.98443234811634</v>
      </c>
      <c r="F156" s="11" t="s">
        <v>117</v>
      </c>
    </row>
    <row r="157" spans="2:8" x14ac:dyDescent="0.2">
      <c r="B157" s="19">
        <v>40422</v>
      </c>
      <c r="C157" s="61">
        <v>49872.712054794523</v>
      </c>
      <c r="D157" s="61">
        <v>27638236.600000001</v>
      </c>
      <c r="E157" s="63">
        <f>+D157/C157</f>
        <v>554.17552928812484</v>
      </c>
      <c r="F157" s="57" t="s">
        <v>127</v>
      </c>
    </row>
    <row r="158" spans="2:8" x14ac:dyDescent="0.2">
      <c r="B158" s="19">
        <v>40452</v>
      </c>
      <c r="C158" s="61">
        <v>47128.74952054795</v>
      </c>
      <c r="D158" s="61">
        <v>28096208.969999999</v>
      </c>
      <c r="E158" s="63">
        <f>+D158/C158</f>
        <v>596.1585922781627</v>
      </c>
      <c r="F158" s="57" t="s">
        <v>128</v>
      </c>
    </row>
    <row r="159" spans="2:8" x14ac:dyDescent="0.2">
      <c r="B159" s="19">
        <v>40483</v>
      </c>
      <c r="C159" s="61">
        <v>90550.941506849325</v>
      </c>
      <c r="D159" s="61">
        <v>57112934.100000001</v>
      </c>
      <c r="E159" s="63">
        <f>+D159/C159</f>
        <v>630.72711503148696</v>
      </c>
      <c r="F159" s="11" t="s">
        <v>120</v>
      </c>
    </row>
    <row r="160" spans="2:8" ht="13.5" thickBot="1" x14ac:dyDescent="0.25">
      <c r="B160" s="19">
        <v>40513</v>
      </c>
      <c r="C160" s="61">
        <v>41638.755205479451</v>
      </c>
      <c r="D160" s="61">
        <v>27484114.900000002</v>
      </c>
      <c r="E160" s="63">
        <f>+D160/C160</f>
        <v>660.0609159512826</v>
      </c>
    </row>
    <row r="161" spans="2:8" ht="13.5" thickBot="1" x14ac:dyDescent="0.25">
      <c r="B161" s="56" t="s">
        <v>43</v>
      </c>
      <c r="C161" s="64">
        <f>SUM(C149:C160)</f>
        <v>1009013.7257534246</v>
      </c>
      <c r="D161" s="64">
        <f>SUM(D149:D160)</f>
        <v>622615727.11000001</v>
      </c>
      <c r="E161" s="66">
        <f>+D161/C161</f>
        <v>617.05377361947831</v>
      </c>
    </row>
    <row r="162" spans="2:8" x14ac:dyDescent="0.2">
      <c r="B162" s="19">
        <v>40544</v>
      </c>
      <c r="C162" s="61">
        <v>18947.182054794521</v>
      </c>
      <c r="D162" s="61">
        <v>13491257.1</v>
      </c>
      <c r="E162" s="63">
        <f t="shared" ref="E162:E169" si="9">+D162/C162</f>
        <v>712.04557284475356</v>
      </c>
      <c r="F162" s="199" t="s">
        <v>44</v>
      </c>
      <c r="G162" s="200"/>
      <c r="H162" s="201"/>
    </row>
    <row r="163" spans="2:8" x14ac:dyDescent="0.2">
      <c r="B163" s="19">
        <v>40575</v>
      </c>
      <c r="C163" s="61">
        <v>55737.770821917817</v>
      </c>
      <c r="D163" s="61">
        <v>39738344.899999999</v>
      </c>
      <c r="E163" s="63">
        <f t="shared" si="9"/>
        <v>712.95181551059898</v>
      </c>
      <c r="F163" s="38"/>
      <c r="G163" s="44"/>
      <c r="H163" s="40"/>
    </row>
    <row r="164" spans="2:8" x14ac:dyDescent="0.2">
      <c r="B164" s="19">
        <v>40603</v>
      </c>
      <c r="C164" s="61">
        <v>77489.792191780813</v>
      </c>
      <c r="D164" s="61">
        <v>61558022.200000003</v>
      </c>
      <c r="E164" s="63">
        <f t="shared" si="9"/>
        <v>794.40169419539802</v>
      </c>
      <c r="F164" s="38"/>
      <c r="G164" s="44"/>
      <c r="H164" s="40"/>
    </row>
    <row r="165" spans="2:8" x14ac:dyDescent="0.2">
      <c r="B165" s="19">
        <v>40634</v>
      </c>
      <c r="C165" s="61">
        <v>59450.850684931509</v>
      </c>
      <c r="D165" s="61">
        <v>51160533</v>
      </c>
      <c r="E165" s="63">
        <f t="shared" si="9"/>
        <v>860.55173997648478</v>
      </c>
      <c r="F165" s="38"/>
      <c r="G165" s="44"/>
      <c r="H165" s="40"/>
    </row>
    <row r="166" spans="2:8" x14ac:dyDescent="0.2">
      <c r="B166" s="19">
        <v>40664</v>
      </c>
      <c r="C166" s="61">
        <v>46304.060821917803</v>
      </c>
      <c r="D166" s="61">
        <v>41826008</v>
      </c>
      <c r="E166" s="63">
        <f t="shared" si="9"/>
        <v>903.29027859694463</v>
      </c>
      <c r="F166" s="38"/>
      <c r="G166" s="44"/>
      <c r="H166" s="40"/>
    </row>
    <row r="167" spans="2:8" ht="13.5" thickBot="1" x14ac:dyDescent="0.25">
      <c r="B167" s="19">
        <v>40695</v>
      </c>
      <c r="C167" s="61">
        <v>35957.654794520546</v>
      </c>
      <c r="D167" s="61">
        <v>28886600</v>
      </c>
      <c r="E167" s="63">
        <f t="shared" si="9"/>
        <v>803.3505011678883</v>
      </c>
      <c r="F167" s="41"/>
      <c r="G167" s="48"/>
      <c r="H167" s="43"/>
    </row>
    <row r="168" spans="2:8" x14ac:dyDescent="0.2">
      <c r="B168" s="19">
        <v>40725</v>
      </c>
      <c r="C168" s="61">
        <v>99514.021917808233</v>
      </c>
      <c r="D168" s="61">
        <v>83352270</v>
      </c>
      <c r="E168" s="63">
        <f t="shared" si="9"/>
        <v>837.59321946452201</v>
      </c>
      <c r="F168" s="57" t="s">
        <v>116</v>
      </c>
    </row>
    <row r="169" spans="2:8" x14ac:dyDescent="0.2">
      <c r="B169" s="19">
        <v>40756</v>
      </c>
      <c r="C169" s="61">
        <v>11558.946575342467</v>
      </c>
      <c r="D169" s="61">
        <v>10318577.199999999</v>
      </c>
      <c r="E169" s="63">
        <f t="shared" si="9"/>
        <v>892.69183249030482</v>
      </c>
      <c r="F169" s="11" t="s">
        <v>117</v>
      </c>
    </row>
    <row r="170" spans="2:8" x14ac:dyDescent="0.2">
      <c r="B170" s="19">
        <v>40787</v>
      </c>
      <c r="C170" s="61">
        <v>93076.968356164391</v>
      </c>
      <c r="D170" s="61">
        <v>78534730.599999994</v>
      </c>
      <c r="E170" s="63">
        <f t="shared" ref="E170:E175" si="10">+D170/C170</f>
        <v>843.76115796425938</v>
      </c>
      <c r="F170" s="57" t="s">
        <v>127</v>
      </c>
    </row>
    <row r="171" spans="2:8" x14ac:dyDescent="0.2">
      <c r="B171" s="19">
        <v>40817</v>
      </c>
      <c r="C171" s="61">
        <v>31304.912328767125</v>
      </c>
      <c r="D171" s="61">
        <v>25709909.5</v>
      </c>
      <c r="E171" s="63">
        <f t="shared" si="10"/>
        <v>821.27396588727413</v>
      </c>
      <c r="F171" s="57" t="s">
        <v>128</v>
      </c>
    </row>
    <row r="172" spans="2:8" x14ac:dyDescent="0.2">
      <c r="B172" s="19">
        <v>40848</v>
      </c>
      <c r="C172" s="61">
        <v>17683.672602739727</v>
      </c>
      <c r="D172" s="61">
        <v>14201632</v>
      </c>
      <c r="E172" s="63">
        <f t="shared" si="10"/>
        <v>803.09290490934245</v>
      </c>
      <c r="F172" s="11" t="s">
        <v>120</v>
      </c>
    </row>
    <row r="173" spans="2:8" ht="13.5" thickBot="1" x14ac:dyDescent="0.25">
      <c r="B173" s="19">
        <v>40878</v>
      </c>
      <c r="C173" s="61">
        <v>110612.07287671234</v>
      </c>
      <c r="D173" s="61">
        <v>84163036</v>
      </c>
      <c r="E173" s="63">
        <f t="shared" si="10"/>
        <v>760.88471910121143</v>
      </c>
    </row>
    <row r="174" spans="2:8" ht="13.5" thickBot="1" x14ac:dyDescent="0.25">
      <c r="B174" s="56" t="s">
        <v>45</v>
      </c>
      <c r="C174" s="64">
        <f>SUM(C162:C173)</f>
        <v>657637.90602739726</v>
      </c>
      <c r="D174" s="64">
        <f>SUM(D162:D173)</f>
        <v>532940920.5</v>
      </c>
      <c r="E174" s="66">
        <f t="shared" si="10"/>
        <v>810.38656016552306</v>
      </c>
    </row>
    <row r="175" spans="2:8" x14ac:dyDescent="0.2">
      <c r="B175" s="19">
        <v>40909</v>
      </c>
      <c r="C175" s="61">
        <v>73458.01138356165</v>
      </c>
      <c r="D175" s="61">
        <v>58091305.699999996</v>
      </c>
      <c r="E175" s="63">
        <f t="shared" si="10"/>
        <v>790.80966944062413</v>
      </c>
      <c r="F175" s="199" t="s">
        <v>46</v>
      </c>
      <c r="G175" s="200"/>
      <c r="H175" s="201"/>
    </row>
    <row r="176" spans="2:8" x14ac:dyDescent="0.2">
      <c r="B176" s="19">
        <v>40940</v>
      </c>
      <c r="C176" s="61">
        <v>46019.72328767123</v>
      </c>
      <c r="D176" s="61">
        <v>41267140.990000002</v>
      </c>
      <c r="E176" s="63">
        <f>+D176/C176</f>
        <v>896.72727347875093</v>
      </c>
      <c r="F176" s="38"/>
      <c r="G176" s="44"/>
      <c r="H176" s="40"/>
    </row>
    <row r="177" spans="2:8" x14ac:dyDescent="0.2">
      <c r="B177" s="19">
        <v>40969</v>
      </c>
      <c r="C177" s="61">
        <v>105468.74323287672</v>
      </c>
      <c r="D177" s="61">
        <v>94766624.570000008</v>
      </c>
      <c r="E177" s="63">
        <f>+D177/C177</f>
        <v>898.52805357463819</v>
      </c>
      <c r="F177" s="38"/>
      <c r="G177" s="44"/>
      <c r="H177" s="40"/>
    </row>
    <row r="178" spans="2:8" x14ac:dyDescent="0.2">
      <c r="B178" s="19">
        <v>41000</v>
      </c>
      <c r="C178" s="61">
        <v>136434.98554794519</v>
      </c>
      <c r="D178" s="61">
        <v>126641838.98999998</v>
      </c>
      <c r="E178" s="63">
        <f>+D178/C178</f>
        <v>928.22114856673795</v>
      </c>
      <c r="F178" s="38"/>
      <c r="G178" s="44"/>
      <c r="H178" s="40"/>
    </row>
    <row r="179" spans="2:8" x14ac:dyDescent="0.2">
      <c r="B179" s="19">
        <v>41030</v>
      </c>
      <c r="C179" s="61">
        <v>73001.910958904118</v>
      </c>
      <c r="D179" s="61">
        <v>61228400.229999997</v>
      </c>
      <c r="E179" s="63">
        <f>+D179/C179</f>
        <v>838.72325293605081</v>
      </c>
      <c r="F179" s="38"/>
      <c r="G179" s="44"/>
      <c r="H179" s="40"/>
    </row>
    <row r="180" spans="2:8" ht="13.5" thickBot="1" x14ac:dyDescent="0.25">
      <c r="B180" s="19">
        <v>41061</v>
      </c>
      <c r="C180" s="61">
        <v>22528.838356164386</v>
      </c>
      <c r="D180" s="61">
        <v>16922294.27</v>
      </c>
      <c r="E180" s="63">
        <f>+D180/C180</f>
        <v>751.13922886173521</v>
      </c>
      <c r="F180" s="41"/>
      <c r="G180" s="48"/>
      <c r="H180" s="43"/>
    </row>
    <row r="181" spans="2:8" x14ac:dyDescent="0.2">
      <c r="B181" s="19">
        <v>41091</v>
      </c>
      <c r="C181" s="61">
        <v>57248.27671232877</v>
      </c>
      <c r="D181" s="61">
        <v>44872342.380000003</v>
      </c>
      <c r="E181" s="63">
        <f t="shared" ref="E181:E244" si="11">+D181/C181</f>
        <v>783.81996728884008</v>
      </c>
      <c r="F181" s="57" t="s">
        <v>116</v>
      </c>
    </row>
    <row r="182" spans="2:8" x14ac:dyDescent="0.2">
      <c r="B182" s="19">
        <v>41122</v>
      </c>
      <c r="C182" s="61">
        <v>88390.413698630146</v>
      </c>
      <c r="D182" s="61">
        <v>73868926.469999999</v>
      </c>
      <c r="E182" s="63">
        <f t="shared" si="11"/>
        <v>835.71196670555696</v>
      </c>
      <c r="F182" s="11" t="s">
        <v>117</v>
      </c>
    </row>
    <row r="183" spans="2:8" x14ac:dyDescent="0.2">
      <c r="B183" s="19">
        <v>41153</v>
      </c>
      <c r="C183" s="61">
        <v>60600.59315068493</v>
      </c>
      <c r="D183" s="61">
        <v>55235588.420000017</v>
      </c>
      <c r="E183" s="63">
        <f t="shared" si="11"/>
        <v>911.46943533465605</v>
      </c>
      <c r="F183" s="57" t="s">
        <v>127</v>
      </c>
    </row>
    <row r="184" spans="2:8" x14ac:dyDescent="0.2">
      <c r="B184" s="19">
        <v>41183</v>
      </c>
      <c r="C184" s="61">
        <v>52806.742465753428</v>
      </c>
      <c r="D184" s="61">
        <v>47692490.019999996</v>
      </c>
      <c r="E184" s="63">
        <f t="shared" si="11"/>
        <v>903.15152560167553</v>
      </c>
      <c r="F184" s="57" t="s">
        <v>128</v>
      </c>
    </row>
    <row r="185" spans="2:8" x14ac:dyDescent="0.2">
      <c r="B185" s="19">
        <v>41214</v>
      </c>
      <c r="C185" s="61">
        <v>40923.464383561652</v>
      </c>
      <c r="D185" s="61">
        <v>33527656.09</v>
      </c>
      <c r="E185" s="63">
        <f t="shared" si="11"/>
        <v>819.27707233573221</v>
      </c>
      <c r="F185" s="11" t="s">
        <v>120</v>
      </c>
    </row>
    <row r="186" spans="2:8" ht="13.5" thickBot="1" x14ac:dyDescent="0.25">
      <c r="B186" s="19">
        <v>41244</v>
      </c>
      <c r="C186" s="61">
        <v>58476.66849315069</v>
      </c>
      <c r="D186" s="61">
        <v>47834985.789999999</v>
      </c>
      <c r="E186" s="63">
        <f t="shared" si="11"/>
        <v>818.01831435733823</v>
      </c>
    </row>
    <row r="187" spans="2:8" ht="13.5" thickBot="1" x14ac:dyDescent="0.25">
      <c r="B187" s="56" t="s">
        <v>47</v>
      </c>
      <c r="C187" s="64">
        <f>SUM(C175:C186)</f>
        <v>815358.37167123298</v>
      </c>
      <c r="D187" s="64">
        <f>SUM(D175:D186)</f>
        <v>701949593.91999996</v>
      </c>
      <c r="E187" s="66">
        <f t="shared" si="11"/>
        <v>860.90928640521588</v>
      </c>
    </row>
    <row r="188" spans="2:8" x14ac:dyDescent="0.2">
      <c r="B188" s="19">
        <v>41275</v>
      </c>
      <c r="C188" s="61">
        <v>80954.349315068495</v>
      </c>
      <c r="D188" s="61">
        <v>60884390.309999995</v>
      </c>
      <c r="E188" s="63">
        <f t="shared" si="11"/>
        <v>752.08300511492394</v>
      </c>
      <c r="F188" s="199" t="s">
        <v>48</v>
      </c>
      <c r="G188" s="200"/>
      <c r="H188" s="201"/>
    </row>
    <row r="189" spans="2:8" x14ac:dyDescent="0.2">
      <c r="B189" s="19">
        <v>41306</v>
      </c>
      <c r="C189" s="61">
        <v>46072.217808219182</v>
      </c>
      <c r="D189" s="61">
        <v>38318653.379999995</v>
      </c>
      <c r="E189" s="63">
        <f t="shared" si="11"/>
        <v>831.70846125762216</v>
      </c>
      <c r="F189" s="38"/>
      <c r="G189" s="44"/>
      <c r="H189" s="40"/>
    </row>
    <row r="190" spans="2:8" x14ac:dyDescent="0.2">
      <c r="B190" s="19">
        <v>41334</v>
      </c>
      <c r="C190" s="61">
        <v>68877.310958904112</v>
      </c>
      <c r="D190" s="61">
        <v>57366191.379999995</v>
      </c>
      <c r="E190" s="63">
        <f t="shared" si="11"/>
        <v>832.87501473783914</v>
      </c>
      <c r="F190" s="38"/>
      <c r="G190" s="44"/>
      <c r="H190" s="40"/>
    </row>
    <row r="191" spans="2:8" x14ac:dyDescent="0.2">
      <c r="B191" s="19">
        <v>41365</v>
      </c>
      <c r="C191" s="61">
        <v>28158.65890410959</v>
      </c>
      <c r="D191" s="61">
        <v>23000340.07</v>
      </c>
      <c r="E191" s="63">
        <f t="shared" si="11"/>
        <v>816.81233997416109</v>
      </c>
      <c r="F191" s="38"/>
      <c r="G191" s="44"/>
      <c r="H191" s="40"/>
    </row>
    <row r="192" spans="2:8" x14ac:dyDescent="0.2">
      <c r="B192" s="19">
        <v>41395</v>
      </c>
      <c r="C192" s="61">
        <v>16650.91593150685</v>
      </c>
      <c r="D192" s="61">
        <v>12843318.9</v>
      </c>
      <c r="E192" s="63">
        <f t="shared" si="11"/>
        <v>771.32807305199844</v>
      </c>
      <c r="F192" s="38"/>
      <c r="G192" s="44"/>
      <c r="H192" s="40"/>
    </row>
    <row r="193" spans="2:8" ht="13.5" thickBot="1" x14ac:dyDescent="0.25">
      <c r="B193" s="19">
        <v>41426</v>
      </c>
      <c r="C193" s="61">
        <v>18645.326794520548</v>
      </c>
      <c r="D193" s="61">
        <v>14657351.049999999</v>
      </c>
      <c r="E193" s="63">
        <f t="shared" si="11"/>
        <v>786.11392610761175</v>
      </c>
      <c r="F193" s="41"/>
      <c r="G193" s="48"/>
      <c r="H193" s="43"/>
    </row>
    <row r="194" spans="2:8" x14ac:dyDescent="0.2">
      <c r="B194" s="19">
        <v>41456</v>
      </c>
      <c r="C194" s="61">
        <v>27661.000602739725</v>
      </c>
      <c r="D194" s="61">
        <v>20562062.009999998</v>
      </c>
      <c r="E194" s="63">
        <f t="shared" si="11"/>
        <v>743.35929872194856</v>
      </c>
      <c r="F194" s="57" t="s">
        <v>116</v>
      </c>
    </row>
    <row r="195" spans="2:8" x14ac:dyDescent="0.2">
      <c r="B195" s="19">
        <v>41487</v>
      </c>
      <c r="C195" s="61">
        <v>44085.120547945204</v>
      </c>
      <c r="D195" s="61">
        <v>36568232.280000001</v>
      </c>
      <c r="E195" s="63">
        <f t="shared" si="11"/>
        <v>829.49148886254864</v>
      </c>
      <c r="F195" s="11" t="s">
        <v>117</v>
      </c>
    </row>
    <row r="196" spans="2:8" x14ac:dyDescent="0.2">
      <c r="B196" s="19">
        <v>41518</v>
      </c>
      <c r="C196" s="61">
        <v>56815.583561643842</v>
      </c>
      <c r="D196" s="61">
        <v>46307091.049999997</v>
      </c>
      <c r="E196" s="63">
        <f t="shared" si="11"/>
        <v>815.04207379578656</v>
      </c>
      <c r="F196" s="57" t="s">
        <v>127</v>
      </c>
    </row>
    <row r="197" spans="2:8" x14ac:dyDescent="0.2">
      <c r="B197" s="19">
        <v>41548</v>
      </c>
      <c r="C197" s="61">
        <v>47512.64520547945</v>
      </c>
      <c r="D197" s="61">
        <v>34432476.960000001</v>
      </c>
      <c r="E197" s="63">
        <f t="shared" si="11"/>
        <v>724.70132553320855</v>
      </c>
      <c r="F197" s="57" t="s">
        <v>128</v>
      </c>
    </row>
    <row r="198" spans="2:8" x14ac:dyDescent="0.2">
      <c r="B198" s="19">
        <v>41579</v>
      </c>
      <c r="C198" s="61">
        <v>70023.893150684933</v>
      </c>
      <c r="D198" s="61">
        <v>52575327.799999997</v>
      </c>
      <c r="E198" s="63">
        <f t="shared" si="11"/>
        <v>750.81983355113891</v>
      </c>
      <c r="F198" s="11" t="s">
        <v>120</v>
      </c>
    </row>
    <row r="199" spans="2:8" ht="13.5" thickBot="1" x14ac:dyDescent="0.25">
      <c r="B199" s="19">
        <v>41609</v>
      </c>
      <c r="C199" s="61">
        <v>50586.073972602746</v>
      </c>
      <c r="D199" s="61">
        <v>38390564.93</v>
      </c>
      <c r="E199" s="63">
        <f t="shared" si="11"/>
        <v>758.9156840041037</v>
      </c>
    </row>
    <row r="200" spans="2:8" ht="13.5" thickBot="1" x14ac:dyDescent="0.25">
      <c r="B200" s="56" t="s">
        <v>49</v>
      </c>
      <c r="C200" s="64">
        <f>SUM(C188:C199)</f>
        <v>556043.09675342473</v>
      </c>
      <c r="D200" s="64">
        <f>SUM(D188:D199)</f>
        <v>435906000.12</v>
      </c>
      <c r="E200" s="66">
        <f>+D200/C200</f>
        <v>783.94283224651008</v>
      </c>
    </row>
    <row r="201" spans="2:8" x14ac:dyDescent="0.2">
      <c r="B201" s="19">
        <v>41640</v>
      </c>
      <c r="C201" s="61">
        <v>67299</v>
      </c>
      <c r="D201" s="61">
        <v>52211757</v>
      </c>
      <c r="E201" s="63">
        <f t="shared" si="11"/>
        <v>775.81772388891363</v>
      </c>
      <c r="F201" s="199" t="s">
        <v>53</v>
      </c>
      <c r="G201" s="200"/>
      <c r="H201" s="201"/>
    </row>
    <row r="202" spans="2:8" x14ac:dyDescent="0.2">
      <c r="B202" s="19">
        <v>41671</v>
      </c>
      <c r="C202" s="61">
        <v>57433</v>
      </c>
      <c r="D202" s="61">
        <v>45121052</v>
      </c>
      <c r="E202" s="63">
        <f t="shared" si="11"/>
        <v>785.62937683909945</v>
      </c>
      <c r="F202" s="38"/>
      <c r="G202" s="44"/>
      <c r="H202" s="40"/>
    </row>
    <row r="203" spans="2:8" x14ac:dyDescent="0.2">
      <c r="B203" s="19">
        <v>41699</v>
      </c>
      <c r="C203" s="61">
        <v>77753</v>
      </c>
      <c r="D203" s="61">
        <v>61081158</v>
      </c>
      <c r="E203" s="63">
        <f t="shared" si="11"/>
        <v>785.57943744935892</v>
      </c>
      <c r="F203" s="38"/>
      <c r="G203" s="44"/>
      <c r="H203" s="40"/>
    </row>
    <row r="204" spans="2:8" x14ac:dyDescent="0.2">
      <c r="B204" s="19">
        <v>41730</v>
      </c>
      <c r="C204" s="61">
        <v>17912</v>
      </c>
      <c r="D204" s="61">
        <v>14340098</v>
      </c>
      <c r="E204" s="63">
        <f t="shared" si="11"/>
        <v>800.58608753907993</v>
      </c>
      <c r="F204" s="38"/>
      <c r="G204" s="44"/>
      <c r="H204" s="40"/>
    </row>
    <row r="205" spans="2:8" x14ac:dyDescent="0.2">
      <c r="B205" s="19">
        <v>41760</v>
      </c>
      <c r="C205" s="61">
        <v>32637</v>
      </c>
      <c r="D205" s="61">
        <v>26109277</v>
      </c>
      <c r="E205" s="63">
        <f t="shared" si="11"/>
        <v>799.99010325703955</v>
      </c>
      <c r="F205" s="38"/>
      <c r="G205" s="44"/>
      <c r="H205" s="40"/>
    </row>
    <row r="206" spans="2:8" ht="13.5" thickBot="1" x14ac:dyDescent="0.25">
      <c r="B206" s="19">
        <v>41791</v>
      </c>
      <c r="C206" s="61">
        <v>22592</v>
      </c>
      <c r="D206" s="61">
        <v>17390675</v>
      </c>
      <c r="E206" s="63">
        <f t="shared" si="11"/>
        <v>769.77137924929184</v>
      </c>
      <c r="F206" s="41"/>
      <c r="G206" s="48"/>
      <c r="H206" s="43"/>
    </row>
    <row r="207" spans="2:8" x14ac:dyDescent="0.2">
      <c r="B207" s="19">
        <v>41821</v>
      </c>
      <c r="C207" s="61">
        <v>2846</v>
      </c>
      <c r="D207" s="61">
        <v>2327272</v>
      </c>
      <c r="E207" s="63">
        <f t="shared" si="11"/>
        <v>817.73436401967672</v>
      </c>
      <c r="F207" s="57" t="s">
        <v>116</v>
      </c>
    </row>
    <row r="208" spans="2:8" x14ac:dyDescent="0.2">
      <c r="B208" s="19">
        <v>41852</v>
      </c>
      <c r="C208" s="61">
        <v>26574</v>
      </c>
      <c r="D208" s="61">
        <v>20715188</v>
      </c>
      <c r="E208" s="63">
        <f t="shared" si="11"/>
        <v>779.52841122902089</v>
      </c>
      <c r="F208" s="11" t="s">
        <v>117</v>
      </c>
    </row>
    <row r="209" spans="2:8" x14ac:dyDescent="0.2">
      <c r="B209" s="19">
        <v>41883</v>
      </c>
      <c r="C209" s="61">
        <v>72094</v>
      </c>
      <c r="D209" s="61">
        <v>52010674</v>
      </c>
      <c r="E209" s="63">
        <f t="shared" si="11"/>
        <v>721.42860709629099</v>
      </c>
      <c r="F209" s="57" t="s">
        <v>127</v>
      </c>
    </row>
    <row r="210" spans="2:8" x14ac:dyDescent="0.2">
      <c r="B210" s="19">
        <v>41913</v>
      </c>
      <c r="C210" s="61">
        <v>58170</v>
      </c>
      <c r="D210" s="61">
        <v>43814748</v>
      </c>
      <c r="E210" s="63">
        <f t="shared" si="11"/>
        <v>753.21897885507997</v>
      </c>
      <c r="F210" s="57" t="s">
        <v>128</v>
      </c>
    </row>
    <row r="211" spans="2:8" x14ac:dyDescent="0.2">
      <c r="B211" s="19">
        <v>41944</v>
      </c>
      <c r="C211" s="61">
        <v>106818</v>
      </c>
      <c r="D211" s="61">
        <v>66935869</v>
      </c>
      <c r="E211" s="63">
        <f t="shared" si="11"/>
        <v>626.63473384635552</v>
      </c>
      <c r="F211" s="11" t="s">
        <v>120</v>
      </c>
    </row>
    <row r="212" spans="2:8" ht="13.5" thickBot="1" x14ac:dyDescent="0.25">
      <c r="B212" s="19">
        <v>41974</v>
      </c>
      <c r="C212" s="61">
        <v>41382.199999999997</v>
      </c>
      <c r="D212" s="61">
        <v>22978329.149999995</v>
      </c>
      <c r="E212" s="63">
        <f t="shared" si="11"/>
        <v>555.27084471101091</v>
      </c>
    </row>
    <row r="213" spans="2:8" ht="13.5" thickBot="1" x14ac:dyDescent="0.25">
      <c r="B213" s="56" t="s">
        <v>54</v>
      </c>
      <c r="C213" s="64">
        <f>SUM(C201:C212)</f>
        <v>583510.19999999995</v>
      </c>
      <c r="D213" s="64">
        <f>SUM(D201:D212)</f>
        <v>425036097.14999998</v>
      </c>
      <c r="E213" s="66">
        <f>+D213/C213</f>
        <v>728.4124547437217</v>
      </c>
    </row>
    <row r="214" spans="2:8" x14ac:dyDescent="0.2">
      <c r="B214" s="19">
        <v>42005</v>
      </c>
      <c r="C214" s="61">
        <v>74668.439726027398</v>
      </c>
      <c r="D214" s="61">
        <v>32619059.529999997</v>
      </c>
      <c r="E214" s="63">
        <f t="shared" si="11"/>
        <v>436.85203078684225</v>
      </c>
      <c r="F214" s="199" t="s">
        <v>55</v>
      </c>
      <c r="G214" s="200"/>
      <c r="H214" s="201"/>
    </row>
    <row r="215" spans="2:8" x14ac:dyDescent="0.2">
      <c r="B215" s="19">
        <v>42036</v>
      </c>
      <c r="C215" s="61">
        <v>100933.89452054794</v>
      </c>
      <c r="D215" s="61">
        <v>44054412.509999998</v>
      </c>
      <c r="E215" s="63">
        <f t="shared" si="11"/>
        <v>436.46797460125231</v>
      </c>
      <c r="F215" s="38"/>
      <c r="G215" s="44"/>
      <c r="H215" s="40"/>
    </row>
    <row r="216" spans="2:8" x14ac:dyDescent="0.2">
      <c r="B216" s="19">
        <v>42064</v>
      </c>
      <c r="C216" s="61">
        <v>57415.069863013698</v>
      </c>
      <c r="D216" s="61">
        <v>29651350.630000003</v>
      </c>
      <c r="E216" s="63">
        <f t="shared" si="11"/>
        <v>516.43846642954543</v>
      </c>
      <c r="F216" s="38"/>
      <c r="G216" s="44"/>
      <c r="H216" s="40"/>
    </row>
    <row r="217" spans="2:8" x14ac:dyDescent="0.2">
      <c r="B217" s="19">
        <v>42095</v>
      </c>
      <c r="C217" s="61">
        <v>79104.517808219185</v>
      </c>
      <c r="D217" s="61">
        <v>38546806.07</v>
      </c>
      <c r="E217" s="63">
        <f t="shared" si="11"/>
        <v>487.28956497090076</v>
      </c>
      <c r="F217" s="38"/>
      <c r="G217" s="44"/>
      <c r="H217" s="40"/>
    </row>
    <row r="218" spans="2:8" x14ac:dyDescent="0.2">
      <c r="B218" s="19">
        <v>42125</v>
      </c>
      <c r="C218" s="61">
        <v>25188.857534246577</v>
      </c>
      <c r="D218" s="61">
        <v>13437824.9</v>
      </c>
      <c r="E218" s="63">
        <f t="shared" si="11"/>
        <v>533.48290535726107</v>
      </c>
      <c r="F218" s="38"/>
      <c r="G218" s="44"/>
      <c r="H218" s="40"/>
    </row>
    <row r="219" spans="2:8" ht="13.5" thickBot="1" x14ac:dyDescent="0.25">
      <c r="B219" s="19">
        <v>42156</v>
      </c>
      <c r="C219" s="61">
        <v>0</v>
      </c>
      <c r="D219" s="61">
        <v>0</v>
      </c>
      <c r="E219" s="63">
        <v>0</v>
      </c>
      <c r="F219" s="41"/>
      <c r="G219" s="48"/>
      <c r="H219" s="43"/>
    </row>
    <row r="220" spans="2:8" x14ac:dyDescent="0.2">
      <c r="B220" s="19">
        <v>42186</v>
      </c>
      <c r="C220" s="61">
        <v>43156.834246575345</v>
      </c>
      <c r="D220" s="61">
        <v>22909127.759999998</v>
      </c>
      <c r="E220" s="63">
        <f t="shared" si="11"/>
        <v>530.83429681401901</v>
      </c>
      <c r="F220" s="57" t="s">
        <v>116</v>
      </c>
    </row>
    <row r="221" spans="2:8" x14ac:dyDescent="0.2">
      <c r="B221" s="19">
        <v>42217</v>
      </c>
      <c r="C221" s="61">
        <v>32772.149315068498</v>
      </c>
      <c r="D221" s="61">
        <v>17574554.969999999</v>
      </c>
      <c r="E221" s="63">
        <f t="shared" si="11"/>
        <v>536.26494866234759</v>
      </c>
      <c r="F221" s="11" t="s">
        <v>117</v>
      </c>
    </row>
    <row r="222" spans="2:8" x14ac:dyDescent="0.2">
      <c r="B222" s="19">
        <v>42248</v>
      </c>
      <c r="C222" s="61">
        <v>52469.078082191787</v>
      </c>
      <c r="D222" s="61">
        <v>21134381.77</v>
      </c>
      <c r="E222" s="63">
        <f t="shared" si="11"/>
        <v>402.79689566668969</v>
      </c>
      <c r="F222" s="57" t="s">
        <v>127</v>
      </c>
    </row>
    <row r="223" spans="2:8" x14ac:dyDescent="0.2">
      <c r="B223" s="19">
        <v>42278</v>
      </c>
      <c r="C223" s="61">
        <v>126232.05205479452</v>
      </c>
      <c r="D223" s="61">
        <v>51579459.469999991</v>
      </c>
      <c r="E223" s="63">
        <f t="shared" si="11"/>
        <v>408.60826256401583</v>
      </c>
      <c r="F223" s="57" t="s">
        <v>128</v>
      </c>
    </row>
    <row r="224" spans="2:8" x14ac:dyDescent="0.2">
      <c r="B224" s="19">
        <v>42309</v>
      </c>
      <c r="C224" s="61">
        <v>57264.935616438357</v>
      </c>
      <c r="D224" s="61">
        <v>23926430.119999997</v>
      </c>
      <c r="E224" s="63">
        <f t="shared" si="11"/>
        <v>417.81990780989764</v>
      </c>
      <c r="F224" s="11" t="s">
        <v>120</v>
      </c>
    </row>
    <row r="225" spans="2:8" ht="13.5" thickBot="1" x14ac:dyDescent="0.25">
      <c r="B225" s="19">
        <v>42339</v>
      </c>
      <c r="C225" s="61">
        <v>67930.142465753423</v>
      </c>
      <c r="D225" s="61">
        <v>26561632.969999999</v>
      </c>
      <c r="E225" s="63">
        <f t="shared" si="11"/>
        <v>391.01394470637081</v>
      </c>
    </row>
    <row r="226" spans="2:8" ht="13.5" thickBot="1" x14ac:dyDescent="0.25">
      <c r="B226" s="56" t="s">
        <v>56</v>
      </c>
      <c r="C226" s="64">
        <f>SUM(C214:C225)</f>
        <v>717135.97123287688</v>
      </c>
      <c r="D226" s="64">
        <f>SUM(D214:D225)</f>
        <v>321995040.69999993</v>
      </c>
      <c r="E226" s="66">
        <f>+D226/C226</f>
        <v>449.00137995649067</v>
      </c>
    </row>
    <row r="227" spans="2:8" x14ac:dyDescent="0.2">
      <c r="B227" s="19">
        <v>42370</v>
      </c>
      <c r="C227" s="61">
        <v>5341.2068493150691</v>
      </c>
      <c r="D227" s="61">
        <v>2047472.68</v>
      </c>
      <c r="E227" s="63">
        <f t="shared" si="11"/>
        <v>383.33521575981615</v>
      </c>
      <c r="F227" s="199" t="s">
        <v>76</v>
      </c>
      <c r="G227" s="200"/>
      <c r="H227" s="201"/>
    </row>
    <row r="228" spans="2:8" x14ac:dyDescent="0.2">
      <c r="B228" s="19">
        <v>42401</v>
      </c>
      <c r="C228" s="61">
        <v>23412.845561643833</v>
      </c>
      <c r="D228" s="61">
        <v>7180703.1899999995</v>
      </c>
      <c r="E228" s="63">
        <f t="shared" si="11"/>
        <v>306.69929338977101</v>
      </c>
      <c r="F228" s="38"/>
      <c r="G228" s="44"/>
      <c r="H228" s="40"/>
    </row>
    <row r="229" spans="2:8" x14ac:dyDescent="0.2">
      <c r="B229" s="19">
        <v>42430</v>
      </c>
      <c r="C229" s="61">
        <v>50275.073972602739</v>
      </c>
      <c r="D229" s="61">
        <v>17454941.829999998</v>
      </c>
      <c r="E229" s="63">
        <f t="shared" si="11"/>
        <v>347.18878463534475</v>
      </c>
      <c r="F229" s="38"/>
      <c r="G229" s="44"/>
      <c r="H229" s="40"/>
    </row>
    <row r="230" spans="2:8" x14ac:dyDescent="0.2">
      <c r="B230" s="19">
        <v>42461</v>
      </c>
      <c r="C230" s="61">
        <v>1910.8465753424657</v>
      </c>
      <c r="D230" s="61">
        <v>661557.16</v>
      </c>
      <c r="E230" s="63">
        <f t="shared" si="11"/>
        <v>346.21155279378434</v>
      </c>
      <c r="F230" s="38"/>
      <c r="G230" s="44"/>
      <c r="H230" s="40"/>
    </row>
    <row r="231" spans="2:8" x14ac:dyDescent="0.2">
      <c r="B231" s="19">
        <v>42491</v>
      </c>
      <c r="C231" s="61">
        <v>3340.7095890410956</v>
      </c>
      <c r="D231" s="61">
        <v>1083825.3500000001</v>
      </c>
      <c r="E231" s="63">
        <f t="shared" si="11"/>
        <v>324.42968211166692</v>
      </c>
      <c r="F231" s="38"/>
      <c r="G231" s="44"/>
      <c r="H231" s="40"/>
    </row>
    <row r="232" spans="2:8" ht="13.5" thickBot="1" x14ac:dyDescent="0.25">
      <c r="B232" s="19">
        <v>42522</v>
      </c>
      <c r="C232" s="61">
        <v>42698.110958904108</v>
      </c>
      <c r="D232" s="61">
        <v>17581276.98</v>
      </c>
      <c r="E232" s="63">
        <f t="shared" si="11"/>
        <v>411.75772382346264</v>
      </c>
      <c r="F232" s="41"/>
      <c r="G232" s="48"/>
      <c r="H232" s="43"/>
    </row>
    <row r="233" spans="2:8" x14ac:dyDescent="0.2">
      <c r="B233" s="19">
        <v>42552</v>
      </c>
      <c r="C233" s="61">
        <v>7342.8534246575346</v>
      </c>
      <c r="D233" s="61">
        <v>3044619.69</v>
      </c>
      <c r="E233" s="63">
        <f t="shared" si="11"/>
        <v>414.63713272228347</v>
      </c>
      <c r="F233" s="57" t="s">
        <v>116</v>
      </c>
    </row>
    <row r="234" spans="2:8" x14ac:dyDescent="0.2">
      <c r="B234" s="19">
        <v>42583</v>
      </c>
      <c r="C234" s="61">
        <v>51285.646575342464</v>
      </c>
      <c r="D234" s="61">
        <v>19407742.210000001</v>
      </c>
      <c r="E234" s="63">
        <f t="shared" si="11"/>
        <v>378.42444243124771</v>
      </c>
      <c r="F234" s="11" t="s">
        <v>117</v>
      </c>
    </row>
    <row r="235" spans="2:8" x14ac:dyDescent="0.2">
      <c r="B235" s="19">
        <v>42614</v>
      </c>
      <c r="C235" s="61">
        <v>98299.057534246589</v>
      </c>
      <c r="D235" s="61">
        <v>37433107.32</v>
      </c>
      <c r="E235" s="63">
        <f t="shared" si="11"/>
        <v>380.80840507508032</v>
      </c>
      <c r="F235" s="57" t="s">
        <v>127</v>
      </c>
    </row>
    <row r="236" spans="2:8" x14ac:dyDescent="0.2">
      <c r="B236" s="19">
        <v>42644</v>
      </c>
      <c r="C236" s="61">
        <v>152403.27260273974</v>
      </c>
      <c r="D236" s="61">
        <v>62092008.349999994</v>
      </c>
      <c r="E236" s="63">
        <f t="shared" si="11"/>
        <v>407.41912748718607</v>
      </c>
      <c r="F236" s="57" t="s">
        <v>128</v>
      </c>
    </row>
    <row r="237" spans="2:8" x14ac:dyDescent="0.2">
      <c r="B237" s="19">
        <v>42675</v>
      </c>
      <c r="C237" s="61">
        <v>115977.46849315068</v>
      </c>
      <c r="D237" s="61">
        <v>44697406.940000005</v>
      </c>
      <c r="E237" s="63">
        <f t="shared" si="11"/>
        <v>385.39733209161841</v>
      </c>
      <c r="F237" s="11" t="s">
        <v>120</v>
      </c>
    </row>
    <row r="238" spans="2:8" ht="13.5" thickBot="1" x14ac:dyDescent="0.25">
      <c r="B238" s="19">
        <v>42705</v>
      </c>
      <c r="C238" s="61">
        <v>8217.4506849315076</v>
      </c>
      <c r="D238" s="61">
        <v>3389586.9200000004</v>
      </c>
      <c r="E238" s="63">
        <f t="shared" si="11"/>
        <v>412.48643283196685</v>
      </c>
    </row>
    <row r="239" spans="2:8" ht="13.5" thickBot="1" x14ac:dyDescent="0.25">
      <c r="B239" s="56" t="s">
        <v>57</v>
      </c>
      <c r="C239" s="64">
        <f>SUM(C227:C238)</f>
        <v>560504.5428219178</v>
      </c>
      <c r="D239" s="64">
        <f>SUM(D227:D238)</f>
        <v>216074248.61999997</v>
      </c>
      <c r="E239" s="66">
        <f>+D239/C239</f>
        <v>385.49954926707989</v>
      </c>
    </row>
    <row r="240" spans="2:8" x14ac:dyDescent="0.2">
      <c r="B240" s="19">
        <v>42736</v>
      </c>
      <c r="C240" s="61">
        <v>70614.087671232875</v>
      </c>
      <c r="D240" s="61">
        <v>32413264.169999998</v>
      </c>
      <c r="E240" s="63">
        <f t="shared" si="11"/>
        <v>459.01979674240948</v>
      </c>
    </row>
    <row r="241" spans="2:5" x14ac:dyDescent="0.2">
      <c r="B241" s="19">
        <v>42767</v>
      </c>
      <c r="C241" s="61">
        <v>27726.332876712331</v>
      </c>
      <c r="D241" s="61">
        <v>12194908.280000001</v>
      </c>
      <c r="E241" s="63">
        <f t="shared" si="11"/>
        <v>439.83127282737945</v>
      </c>
    </row>
    <row r="242" spans="2:5" x14ac:dyDescent="0.2">
      <c r="B242" s="19">
        <v>42795</v>
      </c>
      <c r="C242" s="61">
        <v>159482.06575342466</v>
      </c>
      <c r="D242" s="61">
        <v>69342510.500000015</v>
      </c>
      <c r="E242" s="63">
        <f t="shared" si="11"/>
        <v>434.79817101949584</v>
      </c>
    </row>
    <row r="243" spans="2:5" x14ac:dyDescent="0.2">
      <c r="B243" s="19">
        <v>42826</v>
      </c>
      <c r="C243" s="61">
        <v>29022.302739726027</v>
      </c>
      <c r="D243" s="61">
        <v>12808767.48</v>
      </c>
      <c r="E243" s="63">
        <f t="shared" si="11"/>
        <v>441.34221859891318</v>
      </c>
    </row>
    <row r="244" spans="2:5" x14ac:dyDescent="0.2">
      <c r="B244" s="19">
        <v>42856</v>
      </c>
      <c r="C244" s="61">
        <v>9724.9945205479435</v>
      </c>
      <c r="D244" s="61">
        <v>4170200.2800000003</v>
      </c>
      <c r="E244" s="63">
        <f t="shared" si="11"/>
        <v>428.81260973348446</v>
      </c>
    </row>
    <row r="245" spans="2:5" x14ac:dyDescent="0.2">
      <c r="B245" s="19">
        <v>42887</v>
      </c>
      <c r="C245" s="61">
        <v>40472.586109589043</v>
      </c>
      <c r="D245" s="61">
        <v>16616512.140000001</v>
      </c>
      <c r="E245" s="63">
        <f t="shared" ref="E245:E251" si="12">+D245/C245</f>
        <v>410.56215421981898</v>
      </c>
    </row>
    <row r="246" spans="2:5" x14ac:dyDescent="0.2">
      <c r="B246" s="19">
        <v>42917</v>
      </c>
      <c r="C246" s="61">
        <v>11145.275520547946</v>
      </c>
      <c r="D246" s="61">
        <v>4518051.29</v>
      </c>
      <c r="E246" s="63">
        <f t="shared" si="12"/>
        <v>405.37816060897836</v>
      </c>
    </row>
    <row r="247" spans="2:5" x14ac:dyDescent="0.2">
      <c r="B247" s="19">
        <v>42948</v>
      </c>
      <c r="C247" s="61">
        <v>44036.730150684933</v>
      </c>
      <c r="D247" s="61">
        <v>18942219.529999997</v>
      </c>
      <c r="E247" s="63">
        <f t="shared" si="12"/>
        <v>430.14591376751838</v>
      </c>
    </row>
    <row r="248" spans="2:5" x14ac:dyDescent="0.2">
      <c r="B248" s="19">
        <v>42979</v>
      </c>
      <c r="C248" s="61">
        <v>25094.707068493153</v>
      </c>
      <c r="D248" s="61">
        <v>12280854.85</v>
      </c>
      <c r="E248" s="63">
        <f t="shared" si="12"/>
        <v>489.38028312029309</v>
      </c>
    </row>
    <row r="249" spans="2:5" x14ac:dyDescent="0.2">
      <c r="B249" s="19">
        <v>43009</v>
      </c>
      <c r="C249" s="61">
        <v>50747.075123287672</v>
      </c>
      <c r="D249" s="61">
        <v>23951521.129999999</v>
      </c>
      <c r="E249" s="63">
        <f t="shared" si="12"/>
        <v>471.97835681782419</v>
      </c>
    </row>
    <row r="250" spans="2:5" x14ac:dyDescent="0.2">
      <c r="B250" s="19">
        <v>43040</v>
      </c>
      <c r="C250" s="61">
        <v>148934.18510958905</v>
      </c>
      <c r="D250" s="61">
        <v>73939635.910000011</v>
      </c>
      <c r="E250" s="63">
        <f t="shared" si="12"/>
        <v>496.45845818133427</v>
      </c>
    </row>
    <row r="251" spans="2:5" ht="13.5" thickBot="1" x14ac:dyDescent="0.25">
      <c r="B251" s="19">
        <v>43070</v>
      </c>
      <c r="C251" s="61">
        <v>101602.29727397261</v>
      </c>
      <c r="D251" s="61">
        <v>49177334.669999987</v>
      </c>
      <c r="E251" s="63">
        <f t="shared" si="12"/>
        <v>484.01794043487354</v>
      </c>
    </row>
    <row r="252" spans="2:5" ht="13.5" thickBot="1" x14ac:dyDescent="0.25">
      <c r="B252" s="56" t="s">
        <v>58</v>
      </c>
      <c r="C252" s="64">
        <f>SUM(C240:C251)</f>
        <v>718602.63991780824</v>
      </c>
      <c r="D252" s="64">
        <f>SUM(D240:D251)</f>
        <v>330355780.23000002</v>
      </c>
      <c r="E252" s="66">
        <f>+D252/C252</f>
        <v>459.71968634541224</v>
      </c>
    </row>
    <row r="253" spans="2:5" x14ac:dyDescent="0.2">
      <c r="B253" s="19">
        <v>43101</v>
      </c>
      <c r="C253" s="61">
        <v>2928.0806301369857</v>
      </c>
      <c r="D253" s="61">
        <v>1407423.1800000002</v>
      </c>
      <c r="E253" s="63">
        <f t="shared" ref="E253:E277" si="13">+D253/C253</f>
        <v>480.6640792313687</v>
      </c>
    </row>
    <row r="254" spans="2:5" x14ac:dyDescent="0.2">
      <c r="B254" s="19">
        <v>43132</v>
      </c>
      <c r="C254" s="61">
        <v>61527.742465753428</v>
      </c>
      <c r="D254" s="61">
        <v>32911623.009999998</v>
      </c>
      <c r="E254" s="63">
        <f t="shared" si="13"/>
        <v>534.9070466597849</v>
      </c>
    </row>
    <row r="255" spans="2:5" x14ac:dyDescent="0.2">
      <c r="B255" s="19">
        <v>43160</v>
      </c>
      <c r="C255" s="61">
        <v>56155.527561643838</v>
      </c>
      <c r="D255" s="61">
        <v>27697216.840000004</v>
      </c>
      <c r="E255" s="63">
        <f t="shared" si="13"/>
        <v>493.22333958301476</v>
      </c>
    </row>
    <row r="256" spans="2:5" x14ac:dyDescent="0.2">
      <c r="B256" s="19">
        <v>43191</v>
      </c>
      <c r="C256" s="61">
        <v>52041.706684931509</v>
      </c>
      <c r="D256" s="61">
        <v>27413982.879999999</v>
      </c>
      <c r="E256" s="63">
        <f t="shared" si="13"/>
        <v>526.76948213801802</v>
      </c>
    </row>
    <row r="257" spans="2:5" x14ac:dyDescent="0.2">
      <c r="B257" s="19">
        <v>43221</v>
      </c>
      <c r="C257" s="61">
        <v>69005.480821917808</v>
      </c>
      <c r="D257" s="61">
        <v>40202607.350000001</v>
      </c>
      <c r="E257" s="63">
        <f t="shared" si="13"/>
        <v>582.60020611624634</v>
      </c>
    </row>
    <row r="258" spans="2:5" x14ac:dyDescent="0.2">
      <c r="B258" s="19">
        <v>43252</v>
      </c>
      <c r="C258" s="61">
        <v>82808.875972602735</v>
      </c>
      <c r="D258" s="61">
        <v>47959953.259999998</v>
      </c>
      <c r="E258" s="63">
        <f t="shared" si="13"/>
        <v>579.16440353407916</v>
      </c>
    </row>
    <row r="259" spans="2:5" x14ac:dyDescent="0.2">
      <c r="B259" s="19">
        <v>43282</v>
      </c>
      <c r="C259" s="61">
        <v>80676.167150684953</v>
      </c>
      <c r="D259" s="61">
        <v>44722929.050000004</v>
      </c>
      <c r="E259" s="63">
        <f t="shared" si="13"/>
        <v>554.35118733972104</v>
      </c>
    </row>
    <row r="260" spans="2:5" x14ac:dyDescent="0.2">
      <c r="B260" s="19">
        <v>43313</v>
      </c>
      <c r="C260" s="61">
        <v>3936.8801643835618</v>
      </c>
      <c r="D260" s="61">
        <v>2176635</v>
      </c>
      <c r="E260" s="63">
        <f t="shared" si="13"/>
        <v>552.88322456236574</v>
      </c>
    </row>
    <row r="261" spans="2:5" x14ac:dyDescent="0.2">
      <c r="B261" s="19">
        <v>43344</v>
      </c>
      <c r="C261" s="61">
        <v>41275.42191780822</v>
      </c>
      <c r="D261" s="61">
        <v>22561366.379999999</v>
      </c>
      <c r="E261" s="63">
        <f t="shared" si="13"/>
        <v>546.60534845474058</v>
      </c>
    </row>
    <row r="262" spans="2:5" x14ac:dyDescent="0.2">
      <c r="B262" s="19">
        <v>43374</v>
      </c>
      <c r="C262" s="61">
        <v>102367.58626027397</v>
      </c>
      <c r="D262" s="61">
        <v>57740929.219999999</v>
      </c>
      <c r="E262" s="63">
        <f t="shared" si="13"/>
        <v>564.05480806386527</v>
      </c>
    </row>
    <row r="263" spans="2:5" x14ac:dyDescent="0.2">
      <c r="B263" s="19">
        <v>43405</v>
      </c>
      <c r="C263" s="61">
        <v>136669.9959452055</v>
      </c>
      <c r="D263" s="61">
        <v>63902231.850000001</v>
      </c>
      <c r="E263" s="63">
        <f t="shared" si="13"/>
        <v>467.56591604509919</v>
      </c>
    </row>
    <row r="264" spans="2:5" ht="13.5" thickBot="1" x14ac:dyDescent="0.25">
      <c r="B264" s="19">
        <v>43435</v>
      </c>
      <c r="C264" s="61">
        <v>55160.85752054795</v>
      </c>
      <c r="D264" s="61">
        <v>24685199.120000001</v>
      </c>
      <c r="E264" s="63">
        <f t="shared" si="13"/>
        <v>447.51296897087809</v>
      </c>
    </row>
    <row r="265" spans="2:5" ht="13.5" thickBot="1" x14ac:dyDescent="0.25">
      <c r="B265" s="56" t="s">
        <v>59</v>
      </c>
      <c r="C265" s="64">
        <f>SUM(C253:C264)</f>
        <v>744554.32309589046</v>
      </c>
      <c r="D265" s="64">
        <f>SUM(D253:D264)</f>
        <v>393382097.13999999</v>
      </c>
      <c r="E265" s="66">
        <f>+D265/C265</f>
        <v>528.34572970350837</v>
      </c>
    </row>
    <row r="266" spans="2:5" x14ac:dyDescent="0.2">
      <c r="B266" s="19">
        <v>43466</v>
      </c>
      <c r="C266" s="61">
        <v>87388.013287671231</v>
      </c>
      <c r="D266" s="61">
        <v>35424433.329999998</v>
      </c>
      <c r="E266" s="63">
        <f t="shared" si="13"/>
        <v>405.36947800136915</v>
      </c>
    </row>
    <row r="267" spans="2:5" x14ac:dyDescent="0.2">
      <c r="B267" s="19">
        <v>43497</v>
      </c>
      <c r="C267" s="61">
        <v>4097.5373972602738</v>
      </c>
      <c r="D267" s="61">
        <v>1804513.04</v>
      </c>
      <c r="E267" s="63">
        <f t="shared" si="13"/>
        <v>440.38964506011513</v>
      </c>
    </row>
    <row r="268" spans="2:5" x14ac:dyDescent="0.2">
      <c r="B268" s="19">
        <v>43525</v>
      </c>
      <c r="C268" s="61">
        <v>88863.689438356174</v>
      </c>
      <c r="D268" s="61">
        <v>41592539.25</v>
      </c>
      <c r="E268" s="63">
        <f t="shared" si="13"/>
        <v>468.0487554914352</v>
      </c>
    </row>
    <row r="269" spans="2:5" x14ac:dyDescent="0.2">
      <c r="B269" s="19">
        <v>43556</v>
      </c>
      <c r="C269" s="61">
        <v>29153.925547945211</v>
      </c>
      <c r="D269" s="61">
        <v>15287475.130000001</v>
      </c>
      <c r="E269" s="63">
        <f t="shared" si="13"/>
        <v>524.37106985331764</v>
      </c>
    </row>
    <row r="270" spans="2:5" x14ac:dyDescent="0.2">
      <c r="B270" s="19">
        <v>43586</v>
      </c>
      <c r="C270" s="61">
        <v>19626.789123287672</v>
      </c>
      <c r="D270" s="61">
        <v>10893147.449999999</v>
      </c>
      <c r="E270" s="63">
        <f t="shared" si="13"/>
        <v>555.0142400559555</v>
      </c>
    </row>
    <row r="271" spans="2:5" x14ac:dyDescent="0.2">
      <c r="B271" s="19">
        <v>43617</v>
      </c>
      <c r="C271" s="61">
        <v>7064.2690821917804</v>
      </c>
      <c r="D271" s="61">
        <v>3761945.56</v>
      </c>
      <c r="E271" s="63">
        <f t="shared" si="13"/>
        <v>532.53146450542738</v>
      </c>
    </row>
    <row r="272" spans="2:5" x14ac:dyDescent="0.2">
      <c r="B272" s="19">
        <v>43647</v>
      </c>
      <c r="C272" s="61">
        <v>15815.047945205481</v>
      </c>
      <c r="D272" s="61">
        <v>8120271.9499999993</v>
      </c>
      <c r="E272" s="63">
        <f t="shared" si="13"/>
        <v>513.45224991630562</v>
      </c>
    </row>
    <row r="273" spans="2:5" x14ac:dyDescent="0.2">
      <c r="B273" s="19">
        <v>43678</v>
      </c>
      <c r="C273" s="61">
        <v>21350.833027397261</v>
      </c>
      <c r="D273" s="61">
        <v>10195967.25</v>
      </c>
      <c r="E273" s="63">
        <f t="shared" si="13"/>
        <v>477.54423618584792</v>
      </c>
    </row>
    <row r="274" spans="2:5" x14ac:dyDescent="0.2">
      <c r="B274" s="19">
        <v>43709</v>
      </c>
      <c r="C274" s="61">
        <v>13316.195972602742</v>
      </c>
      <c r="D274" s="61">
        <v>6091555.5500000007</v>
      </c>
      <c r="E274" s="63">
        <f t="shared" si="13"/>
        <v>457.45463363058064</v>
      </c>
    </row>
    <row r="275" spans="2:5" x14ac:dyDescent="0.2">
      <c r="B275" s="19">
        <v>43739</v>
      </c>
      <c r="C275" s="61">
        <v>29657.955931506851</v>
      </c>
      <c r="D275" s="61">
        <v>14212121.809999999</v>
      </c>
      <c r="E275" s="63">
        <f t="shared" si="13"/>
        <v>479.20098886187515</v>
      </c>
    </row>
    <row r="276" spans="2:5" x14ac:dyDescent="0.2">
      <c r="B276" s="19">
        <v>43770</v>
      </c>
      <c r="C276" s="61">
        <v>25871.850068493153</v>
      </c>
      <c r="D276" s="61">
        <v>12819779.85</v>
      </c>
      <c r="E276" s="63">
        <f t="shared" si="13"/>
        <v>495.51075072176536</v>
      </c>
    </row>
    <row r="277" spans="2:5" ht="13.5" thickBot="1" x14ac:dyDescent="0.25">
      <c r="B277" s="19">
        <v>43800</v>
      </c>
      <c r="C277" s="61">
        <v>58971.007465753435</v>
      </c>
      <c r="D277" s="61">
        <v>28483775.120000001</v>
      </c>
      <c r="E277" s="63">
        <f t="shared" si="13"/>
        <v>483.01320164051026</v>
      </c>
    </row>
    <row r="278" spans="2:5" ht="13.5" thickBot="1" x14ac:dyDescent="0.25">
      <c r="B278" s="56" t="s">
        <v>60</v>
      </c>
      <c r="C278" s="64">
        <f>SUM(C266:C277)</f>
        <v>401177.11428767123</v>
      </c>
      <c r="D278" s="64">
        <f>SUM(D266:D277)</f>
        <v>188687525.28999999</v>
      </c>
      <c r="E278" s="66">
        <f>+D278/C278</f>
        <v>470.33471893089649</v>
      </c>
    </row>
    <row r="279" spans="2:5" x14ac:dyDescent="0.2">
      <c r="B279" s="19">
        <v>43831</v>
      </c>
      <c r="C279" s="61">
        <v>42452.59315068493</v>
      </c>
      <c r="D279" s="61">
        <v>20514918.27</v>
      </c>
      <c r="E279" s="63">
        <v>483.24299524371958</v>
      </c>
    </row>
    <row r="280" spans="2:5" x14ac:dyDescent="0.2">
      <c r="B280" s="19">
        <v>43862</v>
      </c>
      <c r="C280" s="61">
        <v>40098.226013698637</v>
      </c>
      <c r="D280" s="61">
        <v>17320015.889999997</v>
      </c>
      <c r="E280" s="63">
        <v>431.93970436704637</v>
      </c>
    </row>
    <row r="281" spans="2:5" x14ac:dyDescent="0.2">
      <c r="B281" s="19">
        <v>43891</v>
      </c>
      <c r="C281" s="61">
        <v>90396.541945205478</v>
      </c>
      <c r="D281" s="61">
        <v>38445971.630000003</v>
      </c>
      <c r="E281" s="63">
        <v>425.30356585215736</v>
      </c>
    </row>
    <row r="282" spans="2:5" x14ac:dyDescent="0.2">
      <c r="B282" s="19">
        <v>43922</v>
      </c>
      <c r="C282" s="61">
        <v>34496.295054794522</v>
      </c>
      <c r="D282" s="61">
        <v>8739201.870000001</v>
      </c>
      <c r="E282" s="63">
        <v>253.33740496243144</v>
      </c>
    </row>
    <row r="283" spans="2:5" x14ac:dyDescent="0.2">
      <c r="B283" s="19">
        <v>43952</v>
      </c>
      <c r="C283" s="61">
        <v>77555.73835616438</v>
      </c>
      <c r="D283" s="61">
        <v>13161128.82</v>
      </c>
      <c r="E283" s="63">
        <v>169.69896875404979</v>
      </c>
    </row>
    <row r="284" spans="2:5" x14ac:dyDescent="0.2">
      <c r="B284" s="19">
        <v>43983</v>
      </c>
      <c r="C284" s="61">
        <v>13893.502739726027</v>
      </c>
      <c r="D284" s="61">
        <v>2297354.56</v>
      </c>
      <c r="E284" s="63">
        <v>165.35459797557883</v>
      </c>
    </row>
    <row r="285" spans="2:5" x14ac:dyDescent="0.2">
      <c r="B285" s="19">
        <v>44013</v>
      </c>
      <c r="C285" s="61">
        <v>63551.964383561637</v>
      </c>
      <c r="D285" s="61">
        <v>13220795.279999999</v>
      </c>
      <c r="E285" s="63">
        <v>208.03126084674878</v>
      </c>
    </row>
    <row r="286" spans="2:5" x14ac:dyDescent="0.2">
      <c r="B286" s="19">
        <v>44044</v>
      </c>
      <c r="C286" s="61">
        <v>0</v>
      </c>
      <c r="D286" s="61">
        <v>0</v>
      </c>
      <c r="E286" s="63">
        <v>0</v>
      </c>
    </row>
    <row r="287" spans="2:5" x14ac:dyDescent="0.2">
      <c r="B287" s="19">
        <v>44075</v>
      </c>
      <c r="C287" s="61">
        <v>0</v>
      </c>
      <c r="D287" s="61">
        <v>0</v>
      </c>
      <c r="E287" s="63">
        <v>0</v>
      </c>
    </row>
    <row r="288" spans="2:5" x14ac:dyDescent="0.2">
      <c r="B288" s="19">
        <v>44105</v>
      </c>
      <c r="C288" s="61">
        <v>20596.910958904111</v>
      </c>
      <c r="D288" s="61">
        <v>7118563.5499999998</v>
      </c>
      <c r="E288" s="63">
        <v>345.61316326527214</v>
      </c>
    </row>
    <row r="289" spans="2:5" x14ac:dyDescent="0.2">
      <c r="B289" s="19">
        <v>44136</v>
      </c>
      <c r="C289" s="61">
        <v>9281.4341232876723</v>
      </c>
      <c r="D289" s="61">
        <v>2702321.53</v>
      </c>
      <c r="E289" s="63">
        <v>291.15344612743775</v>
      </c>
    </row>
    <row r="290" spans="2:5" ht="13.5" thickBot="1" x14ac:dyDescent="0.25">
      <c r="B290" s="19">
        <v>44166</v>
      </c>
      <c r="C290" s="61">
        <v>28425.804232876715</v>
      </c>
      <c r="D290" s="61">
        <v>8977762.8200000022</v>
      </c>
      <c r="E290" s="63">
        <v>315.83144478341626</v>
      </c>
    </row>
    <row r="291" spans="2:5" ht="13.5" thickBot="1" x14ac:dyDescent="0.25">
      <c r="B291" s="56" t="s">
        <v>61</v>
      </c>
      <c r="C291" s="64">
        <f>SUM(C279:C290)</f>
        <v>420749.01095890411</v>
      </c>
      <c r="D291" s="64">
        <f>SUM(D279:D290)</f>
        <v>132498034.22</v>
      </c>
      <c r="E291" s="66">
        <f>+D291/C291</f>
        <v>314.90991248685668</v>
      </c>
    </row>
    <row r="292" spans="2:5" x14ac:dyDescent="0.2">
      <c r="B292" s="19">
        <v>44197</v>
      </c>
      <c r="C292" s="61">
        <v>40629.692753424657</v>
      </c>
      <c r="D292" s="61">
        <v>15021981.66</v>
      </c>
      <c r="E292" s="63">
        <v>369.72914737913703</v>
      </c>
    </row>
    <row r="293" spans="2:5" x14ac:dyDescent="0.2">
      <c r="B293" s="19">
        <v>44228</v>
      </c>
      <c r="C293" s="61">
        <v>80727.583219178079</v>
      </c>
      <c r="D293" s="61">
        <v>34095209.510000005</v>
      </c>
      <c r="E293" s="63">
        <v>422.34894382296045</v>
      </c>
    </row>
    <row r="294" spans="2:5" x14ac:dyDescent="0.2">
      <c r="B294" s="19">
        <v>44256</v>
      </c>
      <c r="C294" s="61">
        <v>89933.629013698635</v>
      </c>
      <c r="D294" s="61">
        <v>44587671.090000004</v>
      </c>
      <c r="E294" s="63">
        <v>495.78418639381755</v>
      </c>
    </row>
    <row r="295" spans="2:5" x14ac:dyDescent="0.2">
      <c r="B295" s="19">
        <v>44287</v>
      </c>
      <c r="C295" s="61">
        <v>43633.207931506855</v>
      </c>
      <c r="D295" s="61">
        <v>22453974.909999996</v>
      </c>
      <c r="E295" s="63">
        <v>514.60747385906348</v>
      </c>
    </row>
    <row r="296" spans="2:5" x14ac:dyDescent="0.2">
      <c r="B296" s="19">
        <v>44317</v>
      </c>
      <c r="C296" s="61">
        <v>218.92631506849312</v>
      </c>
      <c r="D296" s="61">
        <v>133611.75</v>
      </c>
      <c r="E296" s="63">
        <v>610.30465870764931</v>
      </c>
    </row>
    <row r="297" spans="2:5" x14ac:dyDescent="0.2">
      <c r="B297" s="19">
        <v>44348</v>
      </c>
      <c r="C297" s="61">
        <v>27697.086876712328</v>
      </c>
      <c r="D297" s="61">
        <v>15364002.439999999</v>
      </c>
      <c r="E297" s="63">
        <v>554.71546550688083</v>
      </c>
    </row>
    <row r="298" spans="2:5" x14ac:dyDescent="0.2">
      <c r="B298" s="19">
        <v>44378</v>
      </c>
      <c r="C298" s="61">
        <v>60452.724136986304</v>
      </c>
      <c r="D298" s="61">
        <v>34512342.090000004</v>
      </c>
      <c r="E298" s="63">
        <v>570.89804607969018</v>
      </c>
    </row>
    <row r="299" spans="2:5" x14ac:dyDescent="0.2">
      <c r="B299" s="19">
        <v>44409</v>
      </c>
      <c r="C299" s="61">
        <v>47830.829041095887</v>
      </c>
      <c r="D299" s="61">
        <v>26563728.68</v>
      </c>
      <c r="E299" s="63">
        <v>555.36835159550856</v>
      </c>
    </row>
    <row r="300" spans="2:5" x14ac:dyDescent="0.2">
      <c r="B300" s="19">
        <v>44440</v>
      </c>
      <c r="C300" s="61">
        <v>57647.913863013702</v>
      </c>
      <c r="D300" s="61">
        <v>32334517.780000001</v>
      </c>
      <c r="E300" s="63">
        <v>560.89658086908651</v>
      </c>
    </row>
    <row r="301" spans="2:5" x14ac:dyDescent="0.2">
      <c r="B301" s="19">
        <v>44470</v>
      </c>
      <c r="C301" s="61">
        <v>217440.74061643836</v>
      </c>
      <c r="D301" s="61">
        <v>137846820.81</v>
      </c>
      <c r="E301" s="63">
        <v>633.95121088719691</v>
      </c>
    </row>
    <row r="302" spans="2:5" x14ac:dyDescent="0.2">
      <c r="B302" s="19">
        <v>44501</v>
      </c>
      <c r="C302" s="61">
        <v>216085.10091780822</v>
      </c>
      <c r="D302" s="61">
        <v>137434140.23999998</v>
      </c>
      <c r="E302" s="63">
        <v>636.01858553068632</v>
      </c>
    </row>
    <row r="303" spans="2:5" ht="13.5" thickBot="1" x14ac:dyDescent="0.25">
      <c r="B303" s="19">
        <v>44531</v>
      </c>
      <c r="C303" s="61">
        <v>225372.32171232876</v>
      </c>
      <c r="D303" s="61">
        <v>133328020.19</v>
      </c>
      <c r="E303" s="63">
        <v>591.59003721931492</v>
      </c>
    </row>
    <row r="304" spans="2:5" ht="13.5" thickBot="1" x14ac:dyDescent="0.25">
      <c r="B304" s="56" t="s">
        <v>62</v>
      </c>
      <c r="C304" s="64">
        <v>1107669.7563972604</v>
      </c>
      <c r="D304" s="64">
        <v>633676021.1500001</v>
      </c>
      <c r="E304" s="66">
        <v>572.08027707739927</v>
      </c>
    </row>
    <row r="305" spans="2:5" x14ac:dyDescent="0.2">
      <c r="B305" s="19">
        <v>44562</v>
      </c>
      <c r="C305" s="61">
        <v>110922.12821917808</v>
      </c>
      <c r="D305" s="61">
        <v>66892881.619999997</v>
      </c>
      <c r="E305" s="63">
        <v>603.06164959098248</v>
      </c>
    </row>
    <row r="306" spans="2:5" x14ac:dyDescent="0.2">
      <c r="B306" s="19">
        <v>44593</v>
      </c>
      <c r="C306" s="61">
        <v>141433.58965753423</v>
      </c>
      <c r="D306" s="61">
        <v>96935618.330000013</v>
      </c>
      <c r="E306" s="63">
        <v>685.37904301742515</v>
      </c>
    </row>
    <row r="307" spans="2:5" x14ac:dyDescent="0.2">
      <c r="B307" s="19">
        <v>44621</v>
      </c>
      <c r="C307" s="61">
        <v>191185.83741095892</v>
      </c>
      <c r="D307" s="61">
        <v>141637266.91</v>
      </c>
      <c r="E307" s="63">
        <v>740.83555993505422</v>
      </c>
    </row>
    <row r="308" spans="2:5" x14ac:dyDescent="0.2">
      <c r="B308" s="19">
        <v>44652</v>
      </c>
      <c r="C308" s="61">
        <v>160045.27991780825</v>
      </c>
      <c r="D308" s="61">
        <v>138407667.77000001</v>
      </c>
      <c r="E308" s="63">
        <v>864.8031847054765</v>
      </c>
    </row>
    <row r="309" spans="2:5" x14ac:dyDescent="0.2">
      <c r="B309" s="19">
        <v>44682</v>
      </c>
      <c r="C309" s="61">
        <v>163191.12283561644</v>
      </c>
      <c r="D309" s="61">
        <v>143572259.17000002</v>
      </c>
      <c r="E309" s="63">
        <v>879.77983529546123</v>
      </c>
    </row>
    <row r="310" spans="2:5" x14ac:dyDescent="0.2">
      <c r="B310" s="19">
        <v>44713</v>
      </c>
      <c r="C310" s="61">
        <v>202730.23741095891</v>
      </c>
      <c r="D310" s="61">
        <v>208438112.56</v>
      </c>
      <c r="E310" s="63">
        <v>1028.1550262158009</v>
      </c>
    </row>
    <row r="311" spans="2:5" x14ac:dyDescent="0.2">
      <c r="B311" s="19">
        <v>44743</v>
      </c>
      <c r="C311" s="61">
        <v>276508.45250684937</v>
      </c>
      <c r="D311" s="61">
        <v>288198092.25</v>
      </c>
      <c r="E311" s="63">
        <v>1042.2758857357574</v>
      </c>
    </row>
    <row r="312" spans="2:5" x14ac:dyDescent="0.2">
      <c r="B312" s="19">
        <v>44774</v>
      </c>
      <c r="C312" s="61">
        <v>234299.32301369865</v>
      </c>
      <c r="D312" s="61">
        <v>197239808.04999998</v>
      </c>
      <c r="E312" s="63">
        <v>841.82833101258291</v>
      </c>
    </row>
    <row r="313" spans="2:5" x14ac:dyDescent="0.2">
      <c r="B313" s="19">
        <v>44805</v>
      </c>
      <c r="C313" s="61">
        <v>69945.654808219173</v>
      </c>
      <c r="D313" s="61">
        <v>55086185.039999999</v>
      </c>
      <c r="E313" s="63">
        <v>787.55692817571469</v>
      </c>
    </row>
    <row r="314" spans="2:5" x14ac:dyDescent="0.2">
      <c r="B314" s="19">
        <v>44835</v>
      </c>
      <c r="C314" s="61">
        <v>273523.53361643839</v>
      </c>
      <c r="D314" s="61">
        <v>207444483.94000006</v>
      </c>
      <c r="E314" s="63">
        <v>758.41548695001552</v>
      </c>
    </row>
    <row r="315" spans="2:5" x14ac:dyDescent="0.2">
      <c r="B315" s="19">
        <v>44866</v>
      </c>
      <c r="C315" s="61">
        <v>230008.21295890416</v>
      </c>
      <c r="D315" s="61">
        <v>182222819.15999997</v>
      </c>
      <c r="E315" s="63">
        <v>792.24483689440228</v>
      </c>
    </row>
    <row r="316" spans="2:5" ht="13.5" thickBot="1" x14ac:dyDescent="0.25">
      <c r="B316" s="19">
        <v>44896</v>
      </c>
      <c r="C316" s="61">
        <v>195811.72673972606</v>
      </c>
      <c r="D316" s="61">
        <v>134722231.09999999</v>
      </c>
      <c r="E316" s="63">
        <v>688.01921796580382</v>
      </c>
    </row>
    <row r="317" spans="2:5" ht="13.5" thickBot="1" x14ac:dyDescent="0.25">
      <c r="B317" s="56" t="s">
        <v>63</v>
      </c>
      <c r="C317" s="64">
        <v>2249605.0990958912</v>
      </c>
      <c r="D317" s="64">
        <v>1860797425.8999996</v>
      </c>
      <c r="E317" s="66">
        <v>827.16625537870971</v>
      </c>
    </row>
    <row r="318" spans="2:5" x14ac:dyDescent="0.2">
      <c r="B318" s="19">
        <v>44927</v>
      </c>
      <c r="C318" s="61">
        <v>109953.35415068493</v>
      </c>
      <c r="D318" s="61">
        <v>70591152.12999998</v>
      </c>
      <c r="E318" s="63">
        <v>642.00999301266199</v>
      </c>
    </row>
    <row r="319" spans="2:5" x14ac:dyDescent="0.2">
      <c r="B319" s="19">
        <v>44958</v>
      </c>
      <c r="C319" s="61">
        <v>108603.99420547944</v>
      </c>
      <c r="D319" s="61">
        <v>78613254.799999982</v>
      </c>
      <c r="E319" s="63">
        <v>723.85233503717382</v>
      </c>
    </row>
    <row r="320" spans="2:5" x14ac:dyDescent="0.2">
      <c r="B320" s="19">
        <v>44986</v>
      </c>
      <c r="C320" s="61">
        <v>66657.69915068493</v>
      </c>
      <c r="D320" s="61">
        <v>47034958.979999997</v>
      </c>
      <c r="E320" s="63">
        <v>705.61929948517729</v>
      </c>
    </row>
    <row r="321" spans="2:5" x14ac:dyDescent="0.2">
      <c r="B321" s="19">
        <v>45017</v>
      </c>
      <c r="C321" s="61">
        <v>142887.42791780821</v>
      </c>
      <c r="D321" s="61">
        <v>103662702.41000001</v>
      </c>
      <c r="E321" s="63">
        <v>725.48511734446595</v>
      </c>
    </row>
    <row r="322" spans="2:5" x14ac:dyDescent="0.2">
      <c r="B322" s="19">
        <v>45047</v>
      </c>
      <c r="C322" s="61">
        <v>129790.16564383561</v>
      </c>
      <c r="D322" s="61">
        <v>91643604.069999993</v>
      </c>
      <c r="E322" s="63">
        <v>706.09050859434365</v>
      </c>
    </row>
    <row r="323" spans="2:5" x14ac:dyDescent="0.2">
      <c r="B323" s="19">
        <v>45078</v>
      </c>
      <c r="C323" s="61">
        <v>152312.39265753425</v>
      </c>
      <c r="D323" s="61">
        <v>103064422.13999999</v>
      </c>
      <c r="E323" s="63">
        <v>676.66471743855061</v>
      </c>
    </row>
    <row r="324" spans="2:5" x14ac:dyDescent="0.2">
      <c r="B324" s="19">
        <v>45108</v>
      </c>
      <c r="C324" s="61">
        <v>61980.551287671231</v>
      </c>
      <c r="D324" s="61">
        <v>41820107.740000002</v>
      </c>
      <c r="E324" s="63">
        <v>674.72952194148343</v>
      </c>
    </row>
    <row r="325" spans="2:5" x14ac:dyDescent="0.2">
      <c r="B325" s="19">
        <v>45139</v>
      </c>
      <c r="C325" s="61">
        <v>128190.34239726028</v>
      </c>
      <c r="D325" s="61">
        <v>94918616.040000007</v>
      </c>
      <c r="E325" s="63">
        <v>740.4506007624849</v>
      </c>
    </row>
    <row r="326" spans="2:5" x14ac:dyDescent="0.2">
      <c r="B326" s="19">
        <v>45170</v>
      </c>
      <c r="C326" s="61">
        <v>82773.591602739732</v>
      </c>
      <c r="D326" s="61">
        <v>65310628.650000006</v>
      </c>
      <c r="E326" s="63">
        <v>789.02736229508116</v>
      </c>
    </row>
    <row r="327" spans="2:5" x14ac:dyDescent="0.2">
      <c r="B327" s="19">
        <v>45200</v>
      </c>
      <c r="C327" s="61">
        <v>44926.229246575349</v>
      </c>
      <c r="D327" s="61">
        <v>32406373.09</v>
      </c>
      <c r="E327" s="63">
        <v>721.32412698468977</v>
      </c>
    </row>
    <row r="328" spans="2:5" x14ac:dyDescent="0.2">
      <c r="B328" s="19">
        <v>45231</v>
      </c>
      <c r="C328" s="61">
        <v>68278.398876712323</v>
      </c>
      <c r="D328" s="61">
        <v>44329932.899999999</v>
      </c>
      <c r="E328" s="63">
        <v>649.25267184493964</v>
      </c>
    </row>
    <row r="329" spans="2:5" ht="13.5" thickBot="1" x14ac:dyDescent="0.25">
      <c r="B329" s="19">
        <v>45261</v>
      </c>
      <c r="C329" s="61">
        <v>63608.693794520543</v>
      </c>
      <c r="D329" s="61">
        <v>43164863.630000003</v>
      </c>
      <c r="E329" s="63">
        <v>678.60006321523247</v>
      </c>
    </row>
    <row r="330" spans="2:5" ht="13.5" thickBot="1" x14ac:dyDescent="0.25">
      <c r="B330" s="56" t="s">
        <v>64</v>
      </c>
      <c r="C330" s="64">
        <f>SUM(C318:C329)</f>
        <v>1159962.8409315068</v>
      </c>
      <c r="D330" s="64">
        <f>SUM(D318:D329)</f>
        <v>816560616.57999992</v>
      </c>
      <c r="E330" s="66">
        <f>+D330/C330</f>
        <v>703.95411625794998</v>
      </c>
    </row>
    <row r="331" spans="2:5" x14ac:dyDescent="0.2">
      <c r="B331" s="19">
        <v>45292</v>
      </c>
      <c r="C331" s="61">
        <v>84801.753972602746</v>
      </c>
      <c r="D331" s="61">
        <v>57597815.109999999</v>
      </c>
      <c r="E331" s="63">
        <v>679.20546936574408</v>
      </c>
    </row>
    <row r="332" spans="2:5" x14ac:dyDescent="0.2">
      <c r="B332" s="19">
        <v>45323</v>
      </c>
      <c r="C332" s="61">
        <v>120924.95698630136</v>
      </c>
      <c r="D332" s="61">
        <v>84162584.949999988</v>
      </c>
      <c r="E332" s="63">
        <v>695.99019960399164</v>
      </c>
    </row>
    <row r="333" spans="2:5" x14ac:dyDescent="0.2">
      <c r="B333" s="19">
        <v>45352</v>
      </c>
      <c r="C333" s="61">
        <v>114832.18894520549</v>
      </c>
      <c r="D333" s="61">
        <v>90119160.210000008</v>
      </c>
      <c r="E333" s="63">
        <v>784.79005789049438</v>
      </c>
    </row>
    <row r="334" spans="2:5" x14ac:dyDescent="0.2">
      <c r="B334" s="19">
        <v>45383</v>
      </c>
      <c r="C334" s="61">
        <v>113511.72864383562</v>
      </c>
      <c r="D334" s="61">
        <v>88509851.760000005</v>
      </c>
      <c r="E334" s="63">
        <v>779.74190700342774</v>
      </c>
    </row>
    <row r="335" spans="2:5" x14ac:dyDescent="0.2">
      <c r="B335" s="19">
        <v>45413</v>
      </c>
      <c r="C335" s="61">
        <v>50707.29026027397</v>
      </c>
      <c r="D335" s="61">
        <v>36658838.549999997</v>
      </c>
      <c r="E335" s="63">
        <v>722.95006027407328</v>
      </c>
    </row>
    <row r="336" spans="2:5" x14ac:dyDescent="0.2">
      <c r="B336" s="19">
        <v>45444</v>
      </c>
      <c r="C336" s="61">
        <v>456.0154383561644</v>
      </c>
      <c r="D336" s="61">
        <v>367303.74</v>
      </c>
      <c r="E336" s="63">
        <v>805.46338809065185</v>
      </c>
    </row>
    <row r="337" spans="2:5" x14ac:dyDescent="0.2">
      <c r="B337" s="19">
        <v>45474</v>
      </c>
      <c r="C337" s="61">
        <v>97178.355821917794</v>
      </c>
      <c r="D337" s="61">
        <v>68536338.25999999</v>
      </c>
      <c r="E337" s="63">
        <v>705.26340644818947</v>
      </c>
    </row>
    <row r="338" spans="2:5" x14ac:dyDescent="0.2">
      <c r="B338" s="19">
        <v>45505</v>
      </c>
      <c r="C338" s="61">
        <v>81599.958260273968</v>
      </c>
      <c r="D338" s="61">
        <v>58493934.530000001</v>
      </c>
      <c r="E338" s="63">
        <v>716.83779963986967</v>
      </c>
    </row>
    <row r="339" spans="2:5" x14ac:dyDescent="0.2">
      <c r="B339" s="19">
        <v>45536</v>
      </c>
      <c r="C339" s="61">
        <v>17617.579452054797</v>
      </c>
      <c r="D339" s="61">
        <v>11834598.52</v>
      </c>
      <c r="E339" s="63">
        <v>671.74940531457014</v>
      </c>
    </row>
    <row r="340" spans="2:5" x14ac:dyDescent="0.2">
      <c r="B340" s="19">
        <v>45566</v>
      </c>
      <c r="C340" s="61">
        <v>45088.97632876713</v>
      </c>
      <c r="D340" s="61">
        <v>26604483.280000001</v>
      </c>
      <c r="E340" s="63">
        <v>590.04407387767924</v>
      </c>
    </row>
    <row r="341" spans="2:5" x14ac:dyDescent="0.2">
      <c r="B341" s="19">
        <v>45597</v>
      </c>
      <c r="C341" s="61">
        <v>49353.517808219178</v>
      </c>
      <c r="D341" s="61">
        <v>30495942.549999997</v>
      </c>
      <c r="E341" s="63">
        <v>617.908183738856</v>
      </c>
    </row>
    <row r="342" spans="2:5" ht="13.5" thickBot="1" x14ac:dyDescent="0.25">
      <c r="B342" s="19">
        <v>45627</v>
      </c>
      <c r="C342" s="61">
        <v>35438.231972602742</v>
      </c>
      <c r="D342" s="61">
        <v>20985741</v>
      </c>
      <c r="E342" s="63">
        <v>592.17799060133848</v>
      </c>
    </row>
    <row r="343" spans="2:5" ht="13.5" thickBot="1" x14ac:dyDescent="0.25">
      <c r="B343" s="56" t="s">
        <v>162</v>
      </c>
      <c r="C343" s="64">
        <f>SUM(C331:C342)</f>
        <v>811510.55389041093</v>
      </c>
      <c r="D343" s="64">
        <f>SUM(D331:D342)</f>
        <v>574366592.45999992</v>
      </c>
      <c r="E343" s="66">
        <f>+D343/C343</f>
        <v>707.77464286381212</v>
      </c>
    </row>
    <row r="344" spans="2:5" x14ac:dyDescent="0.2">
      <c r="B344" s="19">
        <v>45658</v>
      </c>
      <c r="C344" s="61">
        <v>146356.7106712329</v>
      </c>
      <c r="D344" s="61">
        <v>87691894.649999991</v>
      </c>
      <c r="E344" s="63">
        <v>599.16551996707483</v>
      </c>
    </row>
    <row r="345" spans="2:5" x14ac:dyDescent="0.2">
      <c r="B345" s="19">
        <v>45689</v>
      </c>
      <c r="C345" s="61">
        <v>15016.483561643836</v>
      </c>
      <c r="D345" s="61">
        <v>8566910.9000000004</v>
      </c>
      <c r="E345" s="63">
        <v>570.50046802449879</v>
      </c>
    </row>
    <row r="346" spans="2:5" x14ac:dyDescent="0.2">
      <c r="B346" s="19">
        <v>45717</v>
      </c>
      <c r="C346" s="61">
        <v>45863.102739726033</v>
      </c>
      <c r="D346" s="61">
        <v>27021850.729999997</v>
      </c>
      <c r="E346" s="63">
        <v>589.18496821616077</v>
      </c>
    </row>
    <row r="347" spans="2:5" x14ac:dyDescent="0.2">
      <c r="B347" s="19">
        <v>45748</v>
      </c>
      <c r="C347" s="61">
        <v>50816.823287671235</v>
      </c>
      <c r="D347" s="61">
        <v>28869189.329999998</v>
      </c>
      <c r="E347" s="63">
        <v>568.10299153438041</v>
      </c>
    </row>
    <row r="348" spans="2:5" x14ac:dyDescent="0.2">
      <c r="B348" s="19">
        <v>45778</v>
      </c>
      <c r="C348" s="61">
        <v>51528.732876712333</v>
      </c>
      <c r="D348" s="61">
        <v>31252185.309999999</v>
      </c>
      <c r="E348" s="63">
        <v>606.50017117195546</v>
      </c>
    </row>
    <row r="349" spans="2:5" x14ac:dyDescent="0.2">
      <c r="B349" s="19">
        <v>45809</v>
      </c>
      <c r="C349" s="61">
        <v>83171.525232876709</v>
      </c>
      <c r="D349" s="61">
        <v>47343056.520000003</v>
      </c>
      <c r="E349" s="63">
        <v>569.22193488025471</v>
      </c>
    </row>
    <row r="350" spans="2:5" x14ac:dyDescent="0.2">
      <c r="B350" s="19">
        <v>45839</v>
      </c>
      <c r="C350" s="61">
        <v>38466.418602739723</v>
      </c>
      <c r="D350" s="61">
        <v>22164603.379999999</v>
      </c>
      <c r="E350" s="63">
        <f t="shared" ref="E350:E368" si="14">IFERROR(+D350/C350,0)</f>
        <v>576.2065766741631</v>
      </c>
    </row>
    <row r="351" spans="2:5" x14ac:dyDescent="0.2">
      <c r="B351" s="19">
        <v>45870</v>
      </c>
      <c r="C351" s="61">
        <v>21429.224657534247</v>
      </c>
      <c r="D351" s="61">
        <v>12045499.91</v>
      </c>
      <c r="E351" s="63">
        <f t="shared" si="14"/>
        <v>562.10619387785243</v>
      </c>
    </row>
    <row r="352" spans="2:5" x14ac:dyDescent="0.2">
      <c r="B352" s="19">
        <v>45901</v>
      </c>
      <c r="C352" s="61">
        <v>80543.30273972603</v>
      </c>
      <c r="D352" s="61">
        <v>47796114.799999997</v>
      </c>
      <c r="E352" s="63">
        <f t="shared" si="14"/>
        <v>593.42134198857138</v>
      </c>
    </row>
    <row r="353" spans="2:5" x14ac:dyDescent="0.2">
      <c r="B353" s="19">
        <v>45931</v>
      </c>
      <c r="C353" s="61">
        <v>46764.468493150685</v>
      </c>
      <c r="D353" s="61">
        <v>27032317.360000003</v>
      </c>
      <c r="E353" s="63">
        <f t="shared" si="14"/>
        <v>578.05248794732404</v>
      </c>
    </row>
    <row r="354" spans="2:5" x14ac:dyDescent="0.2">
      <c r="B354" s="19">
        <v>45962</v>
      </c>
      <c r="C354" s="61">
        <v>50909.244000000006</v>
      </c>
      <c r="D354" s="61">
        <v>30225647.5</v>
      </c>
      <c r="E354" s="63">
        <f t="shared" si="14"/>
        <v>593.71629050315494</v>
      </c>
    </row>
    <row r="355" spans="2:5" ht="13.5" thickBot="1" x14ac:dyDescent="0.25">
      <c r="B355" s="19">
        <v>45992</v>
      </c>
      <c r="C355" s="61">
        <v>61313.436821917814</v>
      </c>
      <c r="D355" s="61">
        <v>32749664.93</v>
      </c>
      <c r="E355" s="63">
        <f t="shared" si="14"/>
        <v>534.13520147500401</v>
      </c>
    </row>
    <row r="356" spans="2:5" ht="13.5" thickBot="1" x14ac:dyDescent="0.25">
      <c r="B356" s="56" t="s">
        <v>164</v>
      </c>
      <c r="C356" s="64">
        <f>SUM(C344:C355)</f>
        <v>692179.47368493141</v>
      </c>
      <c r="D356" s="64">
        <f>SUM(D344:D355)</f>
        <v>402758935.32000005</v>
      </c>
      <c r="E356" s="66">
        <f>+D356/C356</f>
        <v>581.8706717433364</v>
      </c>
    </row>
    <row r="357" spans="2:5" x14ac:dyDescent="0.2">
      <c r="B357" s="19">
        <v>46023</v>
      </c>
      <c r="C357" s="61"/>
      <c r="D357" s="61"/>
      <c r="E357" s="63">
        <f t="shared" si="14"/>
        <v>0</v>
      </c>
    </row>
    <row r="358" spans="2:5" x14ac:dyDescent="0.2">
      <c r="B358" s="19">
        <v>46054</v>
      </c>
      <c r="C358" s="61"/>
      <c r="D358" s="61"/>
      <c r="E358" s="63">
        <f t="shared" si="14"/>
        <v>0</v>
      </c>
    </row>
    <row r="359" spans="2:5" x14ac:dyDescent="0.2">
      <c r="B359" s="19">
        <v>46082</v>
      </c>
      <c r="C359" s="61"/>
      <c r="D359" s="61"/>
      <c r="E359" s="63">
        <f t="shared" si="14"/>
        <v>0</v>
      </c>
    </row>
    <row r="360" spans="2:5" x14ac:dyDescent="0.2">
      <c r="B360" s="19">
        <v>46113</v>
      </c>
      <c r="C360" s="61"/>
      <c r="D360" s="61"/>
      <c r="E360" s="63">
        <f t="shared" si="14"/>
        <v>0</v>
      </c>
    </row>
    <row r="361" spans="2:5" x14ac:dyDescent="0.2">
      <c r="B361" s="19">
        <v>46143</v>
      </c>
      <c r="C361" s="61"/>
      <c r="D361" s="61"/>
      <c r="E361" s="63">
        <f t="shared" si="14"/>
        <v>0</v>
      </c>
    </row>
    <row r="362" spans="2:5" x14ac:dyDescent="0.2">
      <c r="B362" s="19">
        <v>46174</v>
      </c>
      <c r="C362" s="61"/>
      <c r="D362" s="61"/>
      <c r="E362" s="63">
        <f t="shared" si="14"/>
        <v>0</v>
      </c>
    </row>
    <row r="363" spans="2:5" x14ac:dyDescent="0.2">
      <c r="B363" s="19">
        <v>46204</v>
      </c>
      <c r="C363" s="61"/>
      <c r="D363" s="61"/>
      <c r="E363" s="63">
        <f t="shared" si="14"/>
        <v>0</v>
      </c>
    </row>
    <row r="364" spans="2:5" x14ac:dyDescent="0.2">
      <c r="B364" s="19">
        <v>46235</v>
      </c>
      <c r="C364" s="61"/>
      <c r="D364" s="61"/>
      <c r="E364" s="63">
        <f t="shared" si="14"/>
        <v>0</v>
      </c>
    </row>
    <row r="365" spans="2:5" x14ac:dyDescent="0.2">
      <c r="B365" s="19">
        <v>46266</v>
      </c>
      <c r="C365" s="61"/>
      <c r="D365" s="61"/>
      <c r="E365" s="63">
        <f t="shared" si="14"/>
        <v>0</v>
      </c>
    </row>
    <row r="366" spans="2:5" x14ac:dyDescent="0.2">
      <c r="B366" s="19">
        <v>46296</v>
      </c>
      <c r="C366" s="61"/>
      <c r="D366" s="61"/>
      <c r="E366" s="63">
        <f t="shared" si="14"/>
        <v>0</v>
      </c>
    </row>
    <row r="367" spans="2:5" x14ac:dyDescent="0.2">
      <c r="B367" s="19">
        <v>46327</v>
      </c>
      <c r="C367" s="61"/>
      <c r="D367" s="61"/>
      <c r="E367" s="63">
        <f t="shared" si="14"/>
        <v>0</v>
      </c>
    </row>
    <row r="368" spans="2:5" ht="13.5" thickBot="1" x14ac:dyDescent="0.25">
      <c r="B368" s="19">
        <v>46357</v>
      </c>
      <c r="C368" s="61"/>
      <c r="D368" s="61"/>
      <c r="E368" s="63">
        <f t="shared" si="14"/>
        <v>0</v>
      </c>
    </row>
    <row r="369" spans="2:5" ht="13.5" thickBot="1" x14ac:dyDescent="0.25">
      <c r="B369" s="56" t="s">
        <v>167</v>
      </c>
      <c r="C369" s="64">
        <f>SUM(C357:C368)</f>
        <v>0</v>
      </c>
      <c r="D369" s="64">
        <f>SUM(D357:D368)</f>
        <v>0</v>
      </c>
      <c r="E369" s="66">
        <f>+IFERROR(D369/C369,0)</f>
        <v>0</v>
      </c>
    </row>
    <row r="370" spans="2:5" x14ac:dyDescent="0.2">
      <c r="B370" s="156"/>
      <c r="C370" s="148"/>
      <c r="D370" s="148"/>
      <c r="E370" s="157"/>
    </row>
    <row r="371" spans="2:5" x14ac:dyDescent="0.2">
      <c r="B371" s="156"/>
      <c r="C371" s="148"/>
      <c r="D371" s="148"/>
      <c r="E371" s="157"/>
    </row>
    <row r="372" spans="2:5" x14ac:dyDescent="0.2">
      <c r="B372" s="156"/>
      <c r="C372" s="148"/>
      <c r="D372" s="148"/>
      <c r="E372" s="157"/>
    </row>
    <row r="373" spans="2:5" x14ac:dyDescent="0.2">
      <c r="B373" s="87"/>
    </row>
    <row r="374" spans="2:5" x14ac:dyDescent="0.2">
      <c r="B374" s="176" t="s">
        <v>65</v>
      </c>
    </row>
  </sheetData>
  <mergeCells count="19">
    <mergeCell ref="F188:H188"/>
    <mergeCell ref="F227:H227"/>
    <mergeCell ref="F201:H201"/>
    <mergeCell ref="F123:H123"/>
    <mergeCell ref="F110:H110"/>
    <mergeCell ref="F214:H214"/>
    <mergeCell ref="F58:H58"/>
    <mergeCell ref="F136:H136"/>
    <mergeCell ref="F175:H175"/>
    <mergeCell ref="B1:D1"/>
    <mergeCell ref="F6:H6"/>
    <mergeCell ref="F19:H19"/>
    <mergeCell ref="F32:H32"/>
    <mergeCell ref="F45:H45"/>
    <mergeCell ref="F162:H162"/>
    <mergeCell ref="F149:H149"/>
    <mergeCell ref="F71:H71"/>
    <mergeCell ref="F97:H97"/>
    <mergeCell ref="F84:H84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>
    <oddFooter>&amp;L&amp;"Tahoma,Negrita"&amp;16AHC - CNE&amp;CYSM&amp;R&amp;D &amp;T 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4099" r:id="rId4">
          <objectPr defaultSize="0" r:id="rId5">
            <anchor moveWithCells="1">
              <from>
                <xdr:col>6</xdr:col>
                <xdr:colOff>19050</xdr:colOff>
                <xdr:row>6</xdr:row>
                <xdr:rowOff>66675</xdr:rowOff>
              </from>
              <to>
                <xdr:col>7</xdr:col>
                <xdr:colOff>57150</xdr:colOff>
                <xdr:row>10</xdr:row>
                <xdr:rowOff>104775</xdr:rowOff>
              </to>
            </anchor>
          </objectPr>
        </oleObject>
      </mc:Choice>
      <mc:Fallback>
        <oleObject progId="Acrobat Document" dvAspect="DVASPECT_ICON" shapeId="4099" r:id="rId4"/>
      </mc:Fallback>
    </mc:AlternateContent>
    <mc:AlternateContent xmlns:mc="http://schemas.openxmlformats.org/markup-compatibility/2006">
      <mc:Choice Requires="x14">
        <oleObject progId="Acrobat Document" dvAspect="DVASPECT_ICON" shapeId="4100" r:id="rId6">
          <objectPr defaultSize="0" r:id="rId7">
            <anchor moveWithCells="1">
              <from>
                <xdr:col>6</xdr:col>
                <xdr:colOff>38100</xdr:colOff>
                <xdr:row>19</xdr:row>
                <xdr:rowOff>57150</xdr:rowOff>
              </from>
              <to>
                <xdr:col>7</xdr:col>
                <xdr:colOff>76200</xdr:colOff>
                <xdr:row>23</xdr:row>
                <xdr:rowOff>95250</xdr:rowOff>
              </to>
            </anchor>
          </objectPr>
        </oleObject>
      </mc:Choice>
      <mc:Fallback>
        <oleObject progId="Acrobat Document" dvAspect="DVASPECT_ICON" shapeId="4100" r:id="rId6"/>
      </mc:Fallback>
    </mc:AlternateContent>
    <mc:AlternateContent xmlns:mc="http://schemas.openxmlformats.org/markup-compatibility/2006">
      <mc:Choice Requires="x14">
        <oleObject progId="Acrobat Document" dvAspect="DVASPECT_ICON" shapeId="4103" r:id="rId8">
          <objectPr defaultSize="0" r:id="rId9">
            <anchor moveWithCells="1">
              <from>
                <xdr:col>6</xdr:col>
                <xdr:colOff>0</xdr:colOff>
                <xdr:row>32</xdr:row>
                <xdr:rowOff>0</xdr:rowOff>
              </from>
              <to>
                <xdr:col>7</xdr:col>
                <xdr:colOff>38100</xdr:colOff>
                <xdr:row>36</xdr:row>
                <xdr:rowOff>38100</xdr:rowOff>
              </to>
            </anchor>
          </objectPr>
        </oleObject>
      </mc:Choice>
      <mc:Fallback>
        <oleObject progId="Acrobat Document" dvAspect="DVASPECT_ICON" shapeId="4103" r:id="rId8"/>
      </mc:Fallback>
    </mc:AlternateContent>
    <mc:AlternateContent xmlns:mc="http://schemas.openxmlformats.org/markup-compatibility/2006">
      <mc:Choice Requires="x14">
        <oleObject progId="AcroExch.Document" dvAspect="DVASPECT_ICON" shapeId="4105" r:id="rId10">
          <objectPr defaultSize="0" r:id="rId11">
            <anchor moveWithCells="1">
              <from>
                <xdr:col>6</xdr:col>
                <xdr:colOff>0</xdr:colOff>
                <xdr:row>45</xdr:row>
                <xdr:rowOff>0</xdr:rowOff>
              </from>
              <to>
                <xdr:col>7</xdr:col>
                <xdr:colOff>38100</xdr:colOff>
                <xdr:row>49</xdr:row>
                <xdr:rowOff>38100</xdr:rowOff>
              </to>
            </anchor>
          </objectPr>
        </oleObject>
      </mc:Choice>
      <mc:Fallback>
        <oleObject progId="AcroExch.Document" dvAspect="DVASPECT_ICON" shapeId="4105" r:id="rId10"/>
      </mc:Fallback>
    </mc:AlternateContent>
    <mc:AlternateContent xmlns:mc="http://schemas.openxmlformats.org/markup-compatibility/2006">
      <mc:Choice Requires="x14">
        <oleObject progId="AcroExch.Document" dvAspect="DVASPECT_ICON" shapeId="4107" r:id="rId12">
          <objectPr defaultSize="0" r:id="rId13">
            <anchor moveWithCells="1">
              <from>
                <xdr:col>6</xdr:col>
                <xdr:colOff>0</xdr:colOff>
                <xdr:row>58</xdr:row>
                <xdr:rowOff>0</xdr:rowOff>
              </from>
              <to>
                <xdr:col>7</xdr:col>
                <xdr:colOff>171450</xdr:colOff>
                <xdr:row>61</xdr:row>
                <xdr:rowOff>104775</xdr:rowOff>
              </to>
            </anchor>
          </objectPr>
        </oleObject>
      </mc:Choice>
      <mc:Fallback>
        <oleObject progId="AcroExch.Document" dvAspect="DVASPECT_ICON" shapeId="4107" r:id="rId12"/>
      </mc:Fallback>
    </mc:AlternateContent>
    <mc:AlternateContent xmlns:mc="http://schemas.openxmlformats.org/markup-compatibility/2006">
      <mc:Choice Requires="x14">
        <oleObject progId="AcroExch.Document" dvAspect="DVASPECT_ICON" shapeId="4109" r:id="rId14">
          <objectPr defaultSize="0" r:id="rId15">
            <anchor moveWithCells="1">
              <from>
                <xdr:col>6</xdr:col>
                <xdr:colOff>0</xdr:colOff>
                <xdr:row>71</xdr:row>
                <xdr:rowOff>0</xdr:rowOff>
              </from>
              <to>
                <xdr:col>7</xdr:col>
                <xdr:colOff>38100</xdr:colOff>
                <xdr:row>75</xdr:row>
                <xdr:rowOff>66675</xdr:rowOff>
              </to>
            </anchor>
          </objectPr>
        </oleObject>
      </mc:Choice>
      <mc:Fallback>
        <oleObject progId="AcroExch.Document" dvAspect="DVASPECT_ICON" shapeId="4109" r:id="rId14"/>
      </mc:Fallback>
    </mc:AlternateContent>
    <mc:AlternateContent xmlns:mc="http://schemas.openxmlformats.org/markup-compatibility/2006">
      <mc:Choice Requires="x14">
        <oleObject progId="Acrobat Document" dvAspect="DVASPECT_ICON" shapeId="4111" r:id="rId16">
          <objectPr defaultSize="0" r:id="rId17">
            <anchor moveWithCells="1">
              <from>
                <xdr:col>6</xdr:col>
                <xdr:colOff>0</xdr:colOff>
                <xdr:row>84</xdr:row>
                <xdr:rowOff>0</xdr:rowOff>
              </from>
              <to>
                <xdr:col>7</xdr:col>
                <xdr:colOff>38100</xdr:colOff>
                <xdr:row>88</xdr:row>
                <xdr:rowOff>66675</xdr:rowOff>
              </to>
            </anchor>
          </objectPr>
        </oleObject>
      </mc:Choice>
      <mc:Fallback>
        <oleObject progId="Acrobat Document" dvAspect="DVASPECT_ICON" shapeId="4111" r:id="rId16"/>
      </mc:Fallback>
    </mc:AlternateContent>
    <mc:AlternateContent xmlns:mc="http://schemas.openxmlformats.org/markup-compatibility/2006">
      <mc:Choice Requires="x14">
        <oleObject progId="AcroExch.Document" dvAspect="DVASPECT_ICON" shapeId="4113" r:id="rId18">
          <objectPr defaultSize="0" r:id="rId19">
            <anchor moveWithCells="1">
              <from>
                <xdr:col>6</xdr:col>
                <xdr:colOff>0</xdr:colOff>
                <xdr:row>97</xdr:row>
                <xdr:rowOff>0</xdr:rowOff>
              </from>
              <to>
                <xdr:col>7</xdr:col>
                <xdr:colOff>38100</xdr:colOff>
                <xdr:row>101</xdr:row>
                <xdr:rowOff>66675</xdr:rowOff>
              </to>
            </anchor>
          </objectPr>
        </oleObject>
      </mc:Choice>
      <mc:Fallback>
        <oleObject progId="AcroExch.Document" dvAspect="DVASPECT_ICON" shapeId="4113" r:id="rId18"/>
      </mc:Fallback>
    </mc:AlternateContent>
    <mc:AlternateContent xmlns:mc="http://schemas.openxmlformats.org/markup-compatibility/2006">
      <mc:Choice Requires="x14">
        <oleObject progId="Acrobat Document" dvAspect="DVASPECT_ICON" shapeId="4115" r:id="rId20">
          <objectPr defaultSize="0" r:id="rId21">
            <anchor moveWithCells="1">
              <from>
                <xdr:col>6</xdr:col>
                <xdr:colOff>0</xdr:colOff>
                <xdr:row>110</xdr:row>
                <xdr:rowOff>0</xdr:rowOff>
              </from>
              <to>
                <xdr:col>7</xdr:col>
                <xdr:colOff>38100</xdr:colOff>
                <xdr:row>114</xdr:row>
                <xdr:rowOff>66675</xdr:rowOff>
              </to>
            </anchor>
          </objectPr>
        </oleObject>
      </mc:Choice>
      <mc:Fallback>
        <oleObject progId="Acrobat Document" dvAspect="DVASPECT_ICON" shapeId="4115" r:id="rId20"/>
      </mc:Fallback>
    </mc:AlternateContent>
    <mc:AlternateContent xmlns:mc="http://schemas.openxmlformats.org/markup-compatibility/2006">
      <mc:Choice Requires="x14">
        <oleObject progId="Acrobat Document" dvAspect="DVASPECT_ICON" shapeId="4117" r:id="rId22">
          <objectPr defaultSize="0" r:id="rId23">
            <anchor moveWithCells="1">
              <from>
                <xdr:col>6</xdr:col>
                <xdr:colOff>0</xdr:colOff>
                <xdr:row>123</xdr:row>
                <xdr:rowOff>0</xdr:rowOff>
              </from>
              <to>
                <xdr:col>7</xdr:col>
                <xdr:colOff>38100</xdr:colOff>
                <xdr:row>127</xdr:row>
                <xdr:rowOff>38100</xdr:rowOff>
              </to>
            </anchor>
          </objectPr>
        </oleObject>
      </mc:Choice>
      <mc:Fallback>
        <oleObject progId="Acrobat Document" dvAspect="DVASPECT_ICON" shapeId="4117" r:id="rId22"/>
      </mc:Fallback>
    </mc:AlternateContent>
    <mc:AlternateContent xmlns:mc="http://schemas.openxmlformats.org/markup-compatibility/2006">
      <mc:Choice Requires="x14">
        <oleObject progId="Acrobat Document" dvAspect="DVASPECT_ICON" shapeId="4119" r:id="rId24">
          <objectPr defaultSize="0" r:id="rId25">
            <anchor moveWithCells="1">
              <from>
                <xdr:col>6</xdr:col>
                <xdr:colOff>0</xdr:colOff>
                <xdr:row>136</xdr:row>
                <xdr:rowOff>0</xdr:rowOff>
              </from>
              <to>
                <xdr:col>7</xdr:col>
                <xdr:colOff>38100</xdr:colOff>
                <xdr:row>140</xdr:row>
                <xdr:rowOff>38100</xdr:rowOff>
              </to>
            </anchor>
          </objectPr>
        </oleObject>
      </mc:Choice>
      <mc:Fallback>
        <oleObject progId="Acrobat Document" dvAspect="DVASPECT_ICON" shapeId="4119" r:id="rId24"/>
      </mc:Fallback>
    </mc:AlternateContent>
    <mc:AlternateContent xmlns:mc="http://schemas.openxmlformats.org/markup-compatibility/2006">
      <mc:Choice Requires="x14">
        <oleObject progId="Acrobat Document" dvAspect="DVASPECT_ICON" shapeId="4120" r:id="rId26">
          <objectPr defaultSize="0" r:id="rId27">
            <anchor moveWithCells="1">
              <from>
                <xdr:col>6</xdr:col>
                <xdr:colOff>0</xdr:colOff>
                <xdr:row>149</xdr:row>
                <xdr:rowOff>0</xdr:rowOff>
              </from>
              <to>
                <xdr:col>7</xdr:col>
                <xdr:colOff>38100</xdr:colOff>
                <xdr:row>153</xdr:row>
                <xdr:rowOff>38100</xdr:rowOff>
              </to>
            </anchor>
          </objectPr>
        </oleObject>
      </mc:Choice>
      <mc:Fallback>
        <oleObject progId="Acrobat Document" dvAspect="DVASPECT_ICON" shapeId="4120" r:id="rId26"/>
      </mc:Fallback>
    </mc:AlternateContent>
    <mc:AlternateContent xmlns:mc="http://schemas.openxmlformats.org/markup-compatibility/2006">
      <mc:Choice Requires="x14">
        <oleObject progId="Acrobat Document" dvAspect="DVASPECT_ICON" shapeId="4122" r:id="rId28">
          <objectPr defaultSize="0" r:id="rId29">
            <anchor moveWithCells="1">
              <from>
                <xdr:col>6</xdr:col>
                <xdr:colOff>0</xdr:colOff>
                <xdr:row>162</xdr:row>
                <xdr:rowOff>0</xdr:rowOff>
              </from>
              <to>
                <xdr:col>7</xdr:col>
                <xdr:colOff>38100</xdr:colOff>
                <xdr:row>166</xdr:row>
                <xdr:rowOff>38100</xdr:rowOff>
              </to>
            </anchor>
          </objectPr>
        </oleObject>
      </mc:Choice>
      <mc:Fallback>
        <oleObject progId="Acrobat Document" dvAspect="DVASPECT_ICON" shapeId="4122" r:id="rId28"/>
      </mc:Fallback>
    </mc:AlternateContent>
    <mc:AlternateContent xmlns:mc="http://schemas.openxmlformats.org/markup-compatibility/2006">
      <mc:Choice Requires="x14">
        <oleObject progId="Acrobat Document" dvAspect="DVASPECT_ICON" shapeId="4125" r:id="rId30">
          <objectPr defaultSize="0" r:id="rId31">
            <anchor moveWithCells="1">
              <from>
                <xdr:col>6</xdr:col>
                <xdr:colOff>47625</xdr:colOff>
                <xdr:row>175</xdr:row>
                <xdr:rowOff>19050</xdr:rowOff>
              </from>
              <to>
                <xdr:col>7</xdr:col>
                <xdr:colOff>85725</xdr:colOff>
                <xdr:row>179</xdr:row>
                <xdr:rowOff>57150</xdr:rowOff>
              </to>
            </anchor>
          </objectPr>
        </oleObject>
      </mc:Choice>
      <mc:Fallback>
        <oleObject progId="Acrobat Document" dvAspect="DVASPECT_ICON" shapeId="4125" r:id="rId30"/>
      </mc:Fallback>
    </mc:AlternateContent>
    <mc:AlternateContent xmlns:mc="http://schemas.openxmlformats.org/markup-compatibility/2006">
      <mc:Choice Requires="x14">
        <oleObject progId="Acrobat Document" dvAspect="DVASPECT_ICON" shapeId="4129" r:id="rId32">
          <objectPr defaultSize="0" r:id="rId33">
            <anchor moveWithCells="1">
              <from>
                <xdr:col>6</xdr:col>
                <xdr:colOff>19050</xdr:colOff>
                <xdr:row>188</xdr:row>
                <xdr:rowOff>19050</xdr:rowOff>
              </from>
              <to>
                <xdr:col>7</xdr:col>
                <xdr:colOff>57150</xdr:colOff>
                <xdr:row>192</xdr:row>
                <xdr:rowOff>57150</xdr:rowOff>
              </to>
            </anchor>
          </objectPr>
        </oleObject>
      </mc:Choice>
      <mc:Fallback>
        <oleObject progId="Acrobat Document" dvAspect="DVASPECT_ICON" shapeId="4129" r:id="rId32"/>
      </mc:Fallback>
    </mc:AlternateContent>
    <mc:AlternateContent xmlns:mc="http://schemas.openxmlformats.org/markup-compatibility/2006">
      <mc:Choice Requires="x14">
        <oleObject progId="Acrobat Document" dvAspect="DVASPECT_ICON" shapeId="4132" r:id="rId34">
          <objectPr defaultSize="0" r:id="rId35">
            <anchor moveWithCells="1">
              <from>
                <xdr:col>6</xdr:col>
                <xdr:colOff>76200</xdr:colOff>
                <xdr:row>201</xdr:row>
                <xdr:rowOff>19050</xdr:rowOff>
              </from>
              <to>
                <xdr:col>7</xdr:col>
                <xdr:colOff>114300</xdr:colOff>
                <xdr:row>205</xdr:row>
                <xdr:rowOff>66675</xdr:rowOff>
              </to>
            </anchor>
          </objectPr>
        </oleObject>
      </mc:Choice>
      <mc:Fallback>
        <oleObject progId="Acrobat Document" dvAspect="DVASPECT_ICON" shapeId="4132" r:id="rId34"/>
      </mc:Fallback>
    </mc:AlternateContent>
    <mc:AlternateContent xmlns:mc="http://schemas.openxmlformats.org/markup-compatibility/2006">
      <mc:Choice Requires="x14">
        <oleObject progId="Acrobat Document" dvAspect="DVASPECT_ICON" shapeId="4134" r:id="rId36">
          <objectPr defaultSize="0" r:id="rId37">
            <anchor moveWithCells="1">
              <from>
                <xdr:col>6</xdr:col>
                <xdr:colOff>114300</xdr:colOff>
                <xdr:row>214</xdr:row>
                <xdr:rowOff>9525</xdr:rowOff>
              </from>
              <to>
                <xdr:col>7</xdr:col>
                <xdr:colOff>152400</xdr:colOff>
                <xdr:row>218</xdr:row>
                <xdr:rowOff>47625</xdr:rowOff>
              </to>
            </anchor>
          </objectPr>
        </oleObject>
      </mc:Choice>
      <mc:Fallback>
        <oleObject progId="Acrobat Document" dvAspect="DVASPECT_ICON" shapeId="4134" r:id="rId36"/>
      </mc:Fallback>
    </mc:AlternateContent>
    <mc:AlternateContent xmlns:mc="http://schemas.openxmlformats.org/markup-compatibility/2006">
      <mc:Choice Requires="x14">
        <oleObject progId="Acrobat Document" dvAspect="DVASPECT_ICON" shapeId="4136" r:id="rId38">
          <objectPr defaultSize="0" r:id="rId39">
            <anchor moveWithCells="1">
              <from>
                <xdr:col>6</xdr:col>
                <xdr:colOff>123825</xdr:colOff>
                <xdr:row>227</xdr:row>
                <xdr:rowOff>19050</xdr:rowOff>
              </from>
              <to>
                <xdr:col>7</xdr:col>
                <xdr:colOff>161925</xdr:colOff>
                <xdr:row>231</xdr:row>
                <xdr:rowOff>57150</xdr:rowOff>
              </to>
            </anchor>
          </objectPr>
        </oleObject>
      </mc:Choice>
      <mc:Fallback>
        <oleObject progId="Acrobat Document" dvAspect="DVASPECT_ICON" shapeId="4136" r:id="rId3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H370"/>
  <sheetViews>
    <sheetView zoomScaleNormal="100" workbookViewId="0">
      <pane xSplit="2" ySplit="5" topLeftCell="C341" activePane="bottomRight" state="frozen"/>
      <selection pane="topRight" activeCell="C1" sqref="C1"/>
      <selection pane="bottomLeft" activeCell="A6" sqref="A6"/>
      <selection pane="bottomRight" activeCell="H354" sqref="H354"/>
    </sheetView>
  </sheetViews>
  <sheetFormatPr baseColWidth="10" defaultColWidth="11.42578125" defaultRowHeight="12.75" x14ac:dyDescent="0.2"/>
  <cols>
    <col min="2" max="2" width="15.140625" customWidth="1"/>
    <col min="3" max="3" width="15.28515625" bestFit="1" customWidth="1"/>
    <col min="4" max="4" width="11.140625" bestFit="1" customWidth="1"/>
    <col min="5" max="5" width="18.7109375" bestFit="1" customWidth="1"/>
    <col min="6" max="6" width="15.28515625" customWidth="1"/>
    <col min="7" max="7" width="14.140625" customWidth="1"/>
    <col min="8" max="8" width="14" customWidth="1"/>
  </cols>
  <sheetData>
    <row r="1" spans="2:5" ht="15.75" x14ac:dyDescent="0.25">
      <c r="B1" s="206" t="s">
        <v>129</v>
      </c>
      <c r="C1" s="206"/>
      <c r="D1" s="206"/>
      <c r="E1" s="206"/>
    </row>
    <row r="2" spans="2:5" x14ac:dyDescent="0.2">
      <c r="B2" s="10" t="s">
        <v>81</v>
      </c>
      <c r="C2" s="11"/>
      <c r="D2" s="11"/>
      <c r="E2" s="11"/>
    </row>
    <row r="3" spans="2:5" ht="13.5" thickBot="1" x14ac:dyDescent="0.25">
      <c r="B3" s="55" t="s">
        <v>2</v>
      </c>
      <c r="C3" s="11"/>
      <c r="D3" s="11"/>
      <c r="E3" s="11"/>
    </row>
    <row r="4" spans="2:5" x14ac:dyDescent="0.2">
      <c r="B4" s="1"/>
      <c r="C4" s="17" t="s">
        <v>123</v>
      </c>
      <c r="D4" s="17" t="s">
        <v>124</v>
      </c>
      <c r="E4" s="20" t="s">
        <v>9</v>
      </c>
    </row>
    <row r="5" spans="2:5" ht="13.5" thickBot="1" x14ac:dyDescent="0.25">
      <c r="B5" s="2"/>
      <c r="C5" s="3" t="s">
        <v>114</v>
      </c>
      <c r="D5" s="3" t="s">
        <v>90</v>
      </c>
      <c r="E5" s="21" t="s">
        <v>126</v>
      </c>
    </row>
    <row r="6" spans="2:5" x14ac:dyDescent="0.2">
      <c r="B6" s="19">
        <v>36161</v>
      </c>
      <c r="C6" s="141"/>
      <c r="D6" s="140"/>
      <c r="E6" s="145"/>
    </row>
    <row r="7" spans="2:5" x14ac:dyDescent="0.2">
      <c r="B7" s="19">
        <v>36193</v>
      </c>
      <c r="C7" s="90"/>
      <c r="D7" s="92"/>
      <c r="E7" s="135"/>
    </row>
    <row r="8" spans="2:5" x14ac:dyDescent="0.2">
      <c r="B8" s="19">
        <v>36225</v>
      </c>
      <c r="C8" s="90"/>
      <c r="D8" s="92"/>
      <c r="E8" s="135"/>
    </row>
    <row r="9" spans="2:5" x14ac:dyDescent="0.2">
      <c r="B9" s="19">
        <v>36257</v>
      </c>
      <c r="C9" s="90"/>
      <c r="D9" s="92"/>
      <c r="E9" s="135"/>
    </row>
    <row r="10" spans="2:5" x14ac:dyDescent="0.2">
      <c r="B10" s="19">
        <v>36289</v>
      </c>
      <c r="C10" s="90"/>
      <c r="D10" s="92"/>
      <c r="E10" s="135"/>
    </row>
    <row r="11" spans="2:5" x14ac:dyDescent="0.2">
      <c r="B11" s="19">
        <v>36321</v>
      </c>
      <c r="C11" s="90"/>
      <c r="D11" s="92"/>
      <c r="E11" s="135"/>
    </row>
    <row r="12" spans="2:5" x14ac:dyDescent="0.2">
      <c r="B12" s="19">
        <v>36353</v>
      </c>
      <c r="C12" s="90"/>
      <c r="D12" s="92"/>
      <c r="E12" s="135"/>
    </row>
    <row r="13" spans="2:5" x14ac:dyDescent="0.2">
      <c r="B13" s="19">
        <v>36385</v>
      </c>
      <c r="C13" s="90"/>
      <c r="D13" s="92"/>
      <c r="E13" s="135"/>
    </row>
    <row r="14" spans="2:5" x14ac:dyDescent="0.2">
      <c r="B14" s="19">
        <v>36417</v>
      </c>
      <c r="C14" s="90"/>
      <c r="D14" s="92"/>
      <c r="E14" s="135"/>
    </row>
    <row r="15" spans="2:5" x14ac:dyDescent="0.2">
      <c r="B15" s="19">
        <v>36449</v>
      </c>
      <c r="C15" s="90"/>
      <c r="D15" s="92"/>
      <c r="E15" s="135"/>
    </row>
    <row r="16" spans="2:5" x14ac:dyDescent="0.2">
      <c r="B16" s="19">
        <v>36481</v>
      </c>
      <c r="C16" s="90"/>
      <c r="D16" s="92"/>
      <c r="E16" s="135"/>
    </row>
    <row r="17" spans="2:5" ht="13.5" thickBot="1" x14ac:dyDescent="0.25">
      <c r="B17" s="19">
        <v>36513</v>
      </c>
      <c r="C17" s="143"/>
      <c r="D17" s="142"/>
      <c r="E17" s="146"/>
    </row>
    <row r="18" spans="2:5" ht="13.5" thickBot="1" x14ac:dyDescent="0.25">
      <c r="B18" s="18" t="s">
        <v>21</v>
      </c>
      <c r="C18" s="139"/>
      <c r="D18" s="144"/>
      <c r="E18" s="147"/>
    </row>
    <row r="19" spans="2:5" x14ac:dyDescent="0.2">
      <c r="B19" s="19">
        <v>36526</v>
      </c>
      <c r="C19" s="141"/>
      <c r="D19" s="140"/>
      <c r="E19" s="145"/>
    </row>
    <row r="20" spans="2:5" x14ac:dyDescent="0.2">
      <c r="B20" s="19">
        <v>36557</v>
      </c>
      <c r="C20" s="90"/>
      <c r="D20" s="92"/>
      <c r="E20" s="135"/>
    </row>
    <row r="21" spans="2:5" x14ac:dyDescent="0.2">
      <c r="B21" s="19">
        <v>36586</v>
      </c>
      <c r="C21" s="90"/>
      <c r="D21" s="92"/>
      <c r="E21" s="135"/>
    </row>
    <row r="22" spans="2:5" x14ac:dyDescent="0.2">
      <c r="B22" s="19">
        <v>36617</v>
      </c>
      <c r="C22" s="90"/>
      <c r="D22" s="92"/>
      <c r="E22" s="135"/>
    </row>
    <row r="23" spans="2:5" x14ac:dyDescent="0.2">
      <c r="B23" s="19">
        <v>36647</v>
      </c>
      <c r="C23" s="90"/>
      <c r="D23" s="92"/>
      <c r="E23" s="135"/>
    </row>
    <row r="24" spans="2:5" x14ac:dyDescent="0.2">
      <c r="B24" s="19">
        <v>36678</v>
      </c>
      <c r="C24" s="90"/>
      <c r="D24" s="92"/>
      <c r="E24" s="135"/>
    </row>
    <row r="25" spans="2:5" x14ac:dyDescent="0.2">
      <c r="B25" s="19">
        <v>36708</v>
      </c>
      <c r="C25" s="90"/>
      <c r="D25" s="92"/>
      <c r="E25" s="135"/>
    </row>
    <row r="26" spans="2:5" x14ac:dyDescent="0.2">
      <c r="B26" s="19">
        <v>36739</v>
      </c>
      <c r="C26" s="90"/>
      <c r="D26" s="92"/>
      <c r="E26" s="135"/>
    </row>
    <row r="27" spans="2:5" x14ac:dyDescent="0.2">
      <c r="B27" s="19">
        <v>36770</v>
      </c>
      <c r="C27" s="90"/>
      <c r="D27" s="92"/>
      <c r="E27" s="135"/>
    </row>
    <row r="28" spans="2:5" x14ac:dyDescent="0.2">
      <c r="B28" s="19">
        <v>36800</v>
      </c>
      <c r="C28" s="90"/>
      <c r="D28" s="92"/>
      <c r="E28" s="135"/>
    </row>
    <row r="29" spans="2:5" x14ac:dyDescent="0.2">
      <c r="B29" s="19">
        <v>36831</v>
      </c>
      <c r="C29" s="90"/>
      <c r="D29" s="92"/>
      <c r="E29" s="135"/>
    </row>
    <row r="30" spans="2:5" ht="13.5" thickBot="1" x14ac:dyDescent="0.25">
      <c r="B30" s="19">
        <v>36861</v>
      </c>
      <c r="C30" s="143"/>
      <c r="D30" s="142"/>
      <c r="E30" s="146"/>
    </row>
    <row r="31" spans="2:5" ht="13.5" thickBot="1" x14ac:dyDescent="0.25">
      <c r="B31" s="18" t="s">
        <v>23</v>
      </c>
      <c r="C31" s="139"/>
      <c r="D31" s="144"/>
      <c r="E31" s="147"/>
    </row>
    <row r="32" spans="2:5" x14ac:dyDescent="0.2">
      <c r="B32" s="19">
        <v>36892</v>
      </c>
      <c r="C32" s="141"/>
      <c r="D32" s="140"/>
      <c r="E32" s="145"/>
    </row>
    <row r="33" spans="2:5" x14ac:dyDescent="0.2">
      <c r="B33" s="19">
        <v>36923</v>
      </c>
      <c r="C33" s="90"/>
      <c r="D33" s="92"/>
      <c r="E33" s="135"/>
    </row>
    <row r="34" spans="2:5" x14ac:dyDescent="0.2">
      <c r="B34" s="19">
        <v>36951</v>
      </c>
      <c r="C34" s="90"/>
      <c r="D34" s="92"/>
      <c r="E34" s="135"/>
    </row>
    <row r="35" spans="2:5" x14ac:dyDescent="0.2">
      <c r="B35" s="19">
        <v>36982</v>
      </c>
      <c r="C35" s="90"/>
      <c r="D35" s="92"/>
      <c r="E35" s="135"/>
    </row>
    <row r="36" spans="2:5" x14ac:dyDescent="0.2">
      <c r="B36" s="19">
        <v>37012</v>
      </c>
      <c r="C36" s="90"/>
      <c r="D36" s="92"/>
      <c r="E36" s="135"/>
    </row>
    <row r="37" spans="2:5" x14ac:dyDescent="0.2">
      <c r="B37" s="19">
        <v>37043</v>
      </c>
      <c r="C37" s="90"/>
      <c r="D37" s="92"/>
      <c r="E37" s="135"/>
    </row>
    <row r="38" spans="2:5" x14ac:dyDescent="0.2">
      <c r="B38" s="19">
        <v>37073</v>
      </c>
      <c r="C38" s="90"/>
      <c r="D38" s="92"/>
      <c r="E38" s="135"/>
    </row>
    <row r="39" spans="2:5" x14ac:dyDescent="0.2">
      <c r="B39" s="19">
        <v>37104</v>
      </c>
      <c r="C39" s="90"/>
      <c r="D39" s="92"/>
      <c r="E39" s="135"/>
    </row>
    <row r="40" spans="2:5" x14ac:dyDescent="0.2">
      <c r="B40" s="19">
        <v>37135</v>
      </c>
      <c r="C40" s="90"/>
      <c r="D40" s="92"/>
      <c r="E40" s="135"/>
    </row>
    <row r="41" spans="2:5" x14ac:dyDescent="0.2">
      <c r="B41" s="19">
        <v>37165</v>
      </c>
      <c r="C41" s="90"/>
      <c r="D41" s="92"/>
      <c r="E41" s="135"/>
    </row>
    <row r="42" spans="2:5" x14ac:dyDescent="0.2">
      <c r="B42" s="19">
        <v>37196</v>
      </c>
      <c r="C42" s="90"/>
      <c r="D42" s="92"/>
      <c r="E42" s="135"/>
    </row>
    <row r="43" spans="2:5" ht="13.5" thickBot="1" x14ac:dyDescent="0.25">
      <c r="B43" s="19">
        <v>37226</v>
      </c>
      <c r="C43" s="143"/>
      <c r="D43" s="142"/>
      <c r="E43" s="146"/>
    </row>
    <row r="44" spans="2:5" ht="13.5" thickBot="1" x14ac:dyDescent="0.25">
      <c r="B44" s="18" t="s">
        <v>24</v>
      </c>
      <c r="C44" s="139"/>
      <c r="D44" s="144"/>
      <c r="E44" s="147"/>
    </row>
    <row r="45" spans="2:5" x14ac:dyDescent="0.2">
      <c r="B45" s="19">
        <v>37257</v>
      </c>
      <c r="C45" s="141"/>
      <c r="D45" s="140"/>
      <c r="E45" s="145"/>
    </row>
    <row r="46" spans="2:5" x14ac:dyDescent="0.2">
      <c r="B46" s="19">
        <v>37289</v>
      </c>
      <c r="C46" s="90"/>
      <c r="D46" s="92"/>
      <c r="E46" s="135"/>
    </row>
    <row r="47" spans="2:5" x14ac:dyDescent="0.2">
      <c r="B47" s="19">
        <v>37317</v>
      </c>
      <c r="C47" s="90"/>
      <c r="D47" s="92"/>
      <c r="E47" s="135"/>
    </row>
    <row r="48" spans="2:5" x14ac:dyDescent="0.2">
      <c r="B48" s="19">
        <v>37348</v>
      </c>
      <c r="C48" s="90"/>
      <c r="D48" s="92"/>
      <c r="E48" s="135"/>
    </row>
    <row r="49" spans="2:5" x14ac:dyDescent="0.2">
      <c r="B49" s="19">
        <v>37378</v>
      </c>
      <c r="C49" s="90"/>
      <c r="D49" s="92"/>
      <c r="E49" s="135"/>
    </row>
    <row r="50" spans="2:5" x14ac:dyDescent="0.2">
      <c r="B50" s="19">
        <v>37409</v>
      </c>
      <c r="C50" s="90"/>
      <c r="D50" s="92"/>
      <c r="E50" s="135"/>
    </row>
    <row r="51" spans="2:5" x14ac:dyDescent="0.2">
      <c r="B51" s="19">
        <v>37439</v>
      </c>
      <c r="C51" s="90"/>
      <c r="D51" s="92"/>
      <c r="E51" s="135"/>
    </row>
    <row r="52" spans="2:5" x14ac:dyDescent="0.2">
      <c r="B52" s="19">
        <v>37470</v>
      </c>
      <c r="C52" s="90"/>
      <c r="D52" s="92"/>
      <c r="E52" s="135"/>
    </row>
    <row r="53" spans="2:5" x14ac:dyDescent="0.2">
      <c r="B53" s="19">
        <v>37501</v>
      </c>
      <c r="C53" s="90"/>
      <c r="D53" s="92"/>
      <c r="E53" s="135"/>
    </row>
    <row r="54" spans="2:5" x14ac:dyDescent="0.2">
      <c r="B54" s="19">
        <v>37531</v>
      </c>
      <c r="C54" s="90"/>
      <c r="D54" s="92"/>
      <c r="E54" s="135"/>
    </row>
    <row r="55" spans="2:5" x14ac:dyDescent="0.2">
      <c r="B55" s="19">
        <v>37562</v>
      </c>
      <c r="C55" s="90"/>
      <c r="D55" s="92"/>
      <c r="E55" s="135"/>
    </row>
    <row r="56" spans="2:5" ht="13.5" thickBot="1" x14ac:dyDescent="0.25">
      <c r="B56" s="19">
        <v>37592</v>
      </c>
      <c r="C56" s="143"/>
      <c r="D56" s="142"/>
      <c r="E56" s="146"/>
    </row>
    <row r="57" spans="2:5" ht="13.5" thickBot="1" x14ac:dyDescent="0.25">
      <c r="B57" s="18" t="s">
        <v>26</v>
      </c>
      <c r="C57" s="139"/>
      <c r="D57" s="144"/>
      <c r="E57" s="147"/>
    </row>
    <row r="58" spans="2:5" x14ac:dyDescent="0.2">
      <c r="B58" s="19">
        <v>37622</v>
      </c>
      <c r="C58" s="141"/>
      <c r="D58" s="140"/>
      <c r="E58" s="145"/>
    </row>
    <row r="59" spans="2:5" x14ac:dyDescent="0.2">
      <c r="B59" s="19">
        <v>37653</v>
      </c>
      <c r="C59" s="90"/>
      <c r="D59" s="92"/>
      <c r="E59" s="135"/>
    </row>
    <row r="60" spans="2:5" x14ac:dyDescent="0.2">
      <c r="B60" s="19">
        <v>37681</v>
      </c>
      <c r="C60" s="90"/>
      <c r="D60" s="92"/>
      <c r="E60" s="135"/>
    </row>
    <row r="61" spans="2:5" x14ac:dyDescent="0.2">
      <c r="B61" s="19">
        <v>37712</v>
      </c>
      <c r="C61" s="90"/>
      <c r="D61" s="92"/>
      <c r="E61" s="135"/>
    </row>
    <row r="62" spans="2:5" x14ac:dyDescent="0.2">
      <c r="B62" s="19">
        <v>37742</v>
      </c>
      <c r="C62" s="90"/>
      <c r="D62" s="92"/>
      <c r="E62" s="135"/>
    </row>
    <row r="63" spans="2:5" x14ac:dyDescent="0.2">
      <c r="B63" s="19">
        <v>37773</v>
      </c>
      <c r="C63" s="90"/>
      <c r="D63" s="92"/>
      <c r="E63" s="135"/>
    </row>
    <row r="64" spans="2:5" x14ac:dyDescent="0.2">
      <c r="B64" s="19">
        <v>37803</v>
      </c>
      <c r="C64" s="90"/>
      <c r="D64" s="92"/>
      <c r="E64" s="135"/>
    </row>
    <row r="65" spans="2:5" x14ac:dyDescent="0.2">
      <c r="B65" s="19">
        <v>37834</v>
      </c>
      <c r="C65" s="90"/>
      <c r="D65" s="92"/>
      <c r="E65" s="135"/>
    </row>
    <row r="66" spans="2:5" x14ac:dyDescent="0.2">
      <c r="B66" s="19">
        <v>37865</v>
      </c>
      <c r="C66" s="90"/>
      <c r="D66" s="92"/>
      <c r="E66" s="135"/>
    </row>
    <row r="67" spans="2:5" x14ac:dyDescent="0.2">
      <c r="B67" s="19">
        <v>37895</v>
      </c>
      <c r="C67" s="90"/>
      <c r="D67" s="92"/>
      <c r="E67" s="135"/>
    </row>
    <row r="68" spans="2:5" x14ac:dyDescent="0.2">
      <c r="B68" s="19">
        <v>37926</v>
      </c>
      <c r="C68" s="90"/>
      <c r="D68" s="92"/>
      <c r="E68" s="135"/>
    </row>
    <row r="69" spans="2:5" ht="13.5" thickBot="1" x14ac:dyDescent="0.25">
      <c r="B69" s="19">
        <v>37956</v>
      </c>
      <c r="C69" s="143"/>
      <c r="D69" s="142"/>
      <c r="E69" s="146"/>
    </row>
    <row r="70" spans="2:5" ht="13.5" thickBot="1" x14ac:dyDescent="0.25">
      <c r="B70" s="56" t="s">
        <v>28</v>
      </c>
      <c r="C70" s="139"/>
      <c r="D70" s="144"/>
      <c r="E70" s="147"/>
    </row>
    <row r="71" spans="2:5" x14ac:dyDescent="0.2">
      <c r="B71" s="19">
        <v>37987</v>
      </c>
      <c r="C71" s="141"/>
      <c r="D71" s="140"/>
      <c r="E71" s="145"/>
    </row>
    <row r="72" spans="2:5" x14ac:dyDescent="0.2">
      <c r="B72" s="19">
        <v>38018</v>
      </c>
      <c r="C72" s="90"/>
      <c r="D72" s="92"/>
      <c r="E72" s="135"/>
    </row>
    <row r="73" spans="2:5" x14ac:dyDescent="0.2">
      <c r="B73" s="19">
        <v>38047</v>
      </c>
      <c r="C73" s="90"/>
      <c r="D73" s="92"/>
      <c r="E73" s="135"/>
    </row>
    <row r="74" spans="2:5" x14ac:dyDescent="0.2">
      <c r="B74" s="19">
        <v>38078</v>
      </c>
      <c r="C74" s="90"/>
      <c r="D74" s="92"/>
      <c r="E74" s="135"/>
    </row>
    <row r="75" spans="2:5" x14ac:dyDescent="0.2">
      <c r="B75" s="19">
        <v>38108</v>
      </c>
      <c r="C75" s="90"/>
      <c r="D75" s="92"/>
      <c r="E75" s="135"/>
    </row>
    <row r="76" spans="2:5" x14ac:dyDescent="0.2">
      <c r="B76" s="19">
        <v>38139</v>
      </c>
      <c r="C76" s="90"/>
      <c r="D76" s="92"/>
      <c r="E76" s="135"/>
    </row>
    <row r="77" spans="2:5" x14ac:dyDescent="0.2">
      <c r="B77" s="19">
        <v>38169</v>
      </c>
      <c r="C77" s="90"/>
      <c r="D77" s="92"/>
      <c r="E77" s="135"/>
    </row>
    <row r="78" spans="2:5" x14ac:dyDescent="0.2">
      <c r="B78" s="19">
        <v>38200</v>
      </c>
      <c r="C78" s="90"/>
      <c r="D78" s="92"/>
      <c r="E78" s="135"/>
    </row>
    <row r="79" spans="2:5" x14ac:dyDescent="0.2">
      <c r="B79" s="19">
        <v>38231</v>
      </c>
      <c r="C79" s="90"/>
      <c r="D79" s="92"/>
      <c r="E79" s="135"/>
    </row>
    <row r="80" spans="2:5" x14ac:dyDescent="0.2">
      <c r="B80" s="19">
        <v>38261</v>
      </c>
      <c r="C80" s="90"/>
      <c r="D80" s="92"/>
      <c r="E80" s="135"/>
    </row>
    <row r="81" spans="2:5" x14ac:dyDescent="0.2">
      <c r="B81" s="19">
        <v>38292</v>
      </c>
      <c r="C81" s="90"/>
      <c r="D81" s="92"/>
      <c r="E81" s="135"/>
    </row>
    <row r="82" spans="2:5" ht="13.5" thickBot="1" x14ac:dyDescent="0.25">
      <c r="B82" s="19">
        <v>38322</v>
      </c>
      <c r="C82" s="143"/>
      <c r="D82" s="142"/>
      <c r="E82" s="146"/>
    </row>
    <row r="83" spans="2:5" ht="13.5" thickBot="1" x14ac:dyDescent="0.25">
      <c r="B83" s="56" t="s">
        <v>30</v>
      </c>
      <c r="C83" s="139"/>
      <c r="D83" s="144"/>
      <c r="E83" s="147"/>
    </row>
    <row r="84" spans="2:5" x14ac:dyDescent="0.2">
      <c r="B84" s="19">
        <v>38353</v>
      </c>
      <c r="C84" s="141"/>
      <c r="D84" s="140"/>
      <c r="E84" s="145"/>
    </row>
    <row r="85" spans="2:5" x14ac:dyDescent="0.2">
      <c r="B85" s="19">
        <v>38384</v>
      </c>
      <c r="C85" s="90"/>
      <c r="D85" s="92"/>
      <c r="E85" s="135"/>
    </row>
    <row r="86" spans="2:5" x14ac:dyDescent="0.2">
      <c r="B86" s="19">
        <v>38412</v>
      </c>
      <c r="C86" s="90"/>
      <c r="D86" s="92"/>
      <c r="E86" s="135"/>
    </row>
    <row r="87" spans="2:5" x14ac:dyDescent="0.2">
      <c r="B87" s="19">
        <v>38443</v>
      </c>
      <c r="C87" s="90"/>
      <c r="D87" s="92"/>
      <c r="E87" s="135"/>
    </row>
    <row r="88" spans="2:5" x14ac:dyDescent="0.2">
      <c r="B88" s="19">
        <v>38473</v>
      </c>
      <c r="C88" s="90"/>
      <c r="D88" s="92"/>
      <c r="E88" s="135"/>
    </row>
    <row r="89" spans="2:5" x14ac:dyDescent="0.2">
      <c r="B89" s="19">
        <v>38504</v>
      </c>
      <c r="C89" s="90"/>
      <c r="D89" s="92"/>
      <c r="E89" s="135"/>
    </row>
    <row r="90" spans="2:5" x14ac:dyDescent="0.2">
      <c r="B90" s="19">
        <v>38534</v>
      </c>
      <c r="C90" s="90"/>
      <c r="D90" s="92"/>
      <c r="E90" s="135"/>
    </row>
    <row r="91" spans="2:5" x14ac:dyDescent="0.2">
      <c r="B91" s="19">
        <v>38565</v>
      </c>
      <c r="C91" s="90"/>
      <c r="D91" s="92"/>
      <c r="E91" s="135"/>
    </row>
    <row r="92" spans="2:5" x14ac:dyDescent="0.2">
      <c r="B92" s="19">
        <v>38596</v>
      </c>
      <c r="C92" s="90"/>
      <c r="D92" s="92"/>
      <c r="E92" s="135"/>
    </row>
    <row r="93" spans="2:5" x14ac:dyDescent="0.2">
      <c r="B93" s="19">
        <v>38626</v>
      </c>
      <c r="C93" s="90"/>
      <c r="D93" s="92"/>
      <c r="E93" s="135"/>
    </row>
    <row r="94" spans="2:5" x14ac:dyDescent="0.2">
      <c r="B94" s="19">
        <v>38657</v>
      </c>
      <c r="C94" s="90"/>
      <c r="D94" s="92"/>
      <c r="E94" s="135"/>
    </row>
    <row r="95" spans="2:5" ht="13.5" thickBot="1" x14ac:dyDescent="0.25">
      <c r="B95" s="19">
        <v>38687</v>
      </c>
      <c r="C95" s="143"/>
      <c r="D95" s="142"/>
      <c r="E95" s="146"/>
    </row>
    <row r="96" spans="2:5" ht="13.5" thickBot="1" x14ac:dyDescent="0.25">
      <c r="B96" s="56" t="s">
        <v>32</v>
      </c>
      <c r="C96" s="139"/>
      <c r="D96" s="144"/>
      <c r="E96" s="147"/>
    </row>
    <row r="97" spans="2:5" x14ac:dyDescent="0.2">
      <c r="B97" s="19">
        <v>38718</v>
      </c>
      <c r="C97" s="141"/>
      <c r="D97" s="140"/>
      <c r="E97" s="145"/>
    </row>
    <row r="98" spans="2:5" x14ac:dyDescent="0.2">
      <c r="B98" s="19">
        <v>38749</v>
      </c>
      <c r="C98" s="90"/>
      <c r="D98" s="92"/>
      <c r="E98" s="135"/>
    </row>
    <row r="99" spans="2:5" x14ac:dyDescent="0.2">
      <c r="B99" s="19">
        <v>38777</v>
      </c>
      <c r="C99" s="90"/>
      <c r="D99" s="92"/>
      <c r="E99" s="135"/>
    </row>
    <row r="100" spans="2:5" x14ac:dyDescent="0.2">
      <c r="B100" s="19">
        <v>38808</v>
      </c>
      <c r="C100" s="90"/>
      <c r="D100" s="92"/>
      <c r="E100" s="135"/>
    </row>
    <row r="101" spans="2:5" x14ac:dyDescent="0.2">
      <c r="B101" s="19">
        <v>38838</v>
      </c>
      <c r="C101" s="90"/>
      <c r="D101" s="92"/>
      <c r="E101" s="135"/>
    </row>
    <row r="102" spans="2:5" x14ac:dyDescent="0.2">
      <c r="B102" s="19">
        <v>38869</v>
      </c>
      <c r="C102" s="90"/>
      <c r="D102" s="92"/>
      <c r="E102" s="135"/>
    </row>
    <row r="103" spans="2:5" x14ac:dyDescent="0.2">
      <c r="B103" s="19">
        <v>38899</v>
      </c>
      <c r="C103" s="90"/>
      <c r="D103" s="92"/>
      <c r="E103" s="135"/>
    </row>
    <row r="104" spans="2:5" x14ac:dyDescent="0.2">
      <c r="B104" s="19">
        <v>38930</v>
      </c>
      <c r="C104" s="90"/>
      <c r="D104" s="92"/>
      <c r="E104" s="135"/>
    </row>
    <row r="105" spans="2:5" x14ac:dyDescent="0.2">
      <c r="B105" s="19">
        <v>38961</v>
      </c>
      <c r="C105" s="90"/>
      <c r="D105" s="92"/>
      <c r="E105" s="135"/>
    </row>
    <row r="106" spans="2:5" x14ac:dyDescent="0.2">
      <c r="B106" s="19">
        <v>38991</v>
      </c>
      <c r="C106" s="90"/>
      <c r="D106" s="92"/>
      <c r="E106" s="135"/>
    </row>
    <row r="107" spans="2:5" x14ac:dyDescent="0.2">
      <c r="B107" s="19">
        <v>39022</v>
      </c>
      <c r="C107" s="90"/>
      <c r="D107" s="92"/>
      <c r="E107" s="135"/>
    </row>
    <row r="108" spans="2:5" ht="13.5" thickBot="1" x14ac:dyDescent="0.25">
      <c r="B108" s="19">
        <v>39052</v>
      </c>
      <c r="C108" s="143"/>
      <c r="D108" s="142"/>
      <c r="E108" s="146"/>
    </row>
    <row r="109" spans="2:5" ht="13.5" thickBot="1" x14ac:dyDescent="0.25">
      <c r="B109" s="56" t="s">
        <v>34</v>
      </c>
      <c r="C109" s="139"/>
      <c r="D109" s="144"/>
      <c r="E109" s="147"/>
    </row>
    <row r="110" spans="2:5" x14ac:dyDescent="0.2">
      <c r="B110" s="19">
        <v>39083</v>
      </c>
      <c r="C110" s="141"/>
      <c r="D110" s="140"/>
      <c r="E110" s="145"/>
    </row>
    <row r="111" spans="2:5" x14ac:dyDescent="0.2">
      <c r="B111" s="19">
        <v>39114</v>
      </c>
      <c r="C111" s="90"/>
      <c r="D111" s="92"/>
      <c r="E111" s="135"/>
    </row>
    <row r="112" spans="2:5" x14ac:dyDescent="0.2">
      <c r="B112" s="19">
        <v>39142</v>
      </c>
      <c r="C112" s="90"/>
      <c r="D112" s="92"/>
      <c r="E112" s="135"/>
    </row>
    <row r="113" spans="2:5" x14ac:dyDescent="0.2">
      <c r="B113" s="19">
        <v>39173</v>
      </c>
      <c r="C113" s="90"/>
      <c r="D113" s="92"/>
      <c r="E113" s="135"/>
    </row>
    <row r="114" spans="2:5" x14ac:dyDescent="0.2">
      <c r="B114" s="19">
        <v>39203</v>
      </c>
      <c r="C114" s="90"/>
      <c r="D114" s="92"/>
      <c r="E114" s="135"/>
    </row>
    <row r="115" spans="2:5" x14ac:dyDescent="0.2">
      <c r="B115" s="19">
        <v>39234</v>
      </c>
      <c r="C115" s="90"/>
      <c r="D115" s="92"/>
      <c r="E115" s="135"/>
    </row>
    <row r="116" spans="2:5" x14ac:dyDescent="0.2">
      <c r="B116" s="19">
        <v>39264</v>
      </c>
      <c r="C116" s="90"/>
      <c r="D116" s="92"/>
      <c r="E116" s="135"/>
    </row>
    <row r="117" spans="2:5" x14ac:dyDescent="0.2">
      <c r="B117" s="19">
        <v>39295</v>
      </c>
      <c r="C117" s="90"/>
      <c r="D117" s="92"/>
      <c r="E117" s="135"/>
    </row>
    <row r="118" spans="2:5" x14ac:dyDescent="0.2">
      <c r="B118" s="19">
        <v>39326</v>
      </c>
      <c r="C118" s="90"/>
      <c r="D118" s="92"/>
      <c r="E118" s="135"/>
    </row>
    <row r="119" spans="2:5" x14ac:dyDescent="0.2">
      <c r="B119" s="19">
        <v>39356</v>
      </c>
      <c r="C119" s="90"/>
      <c r="D119" s="92"/>
      <c r="E119" s="135"/>
    </row>
    <row r="120" spans="2:5" x14ac:dyDescent="0.2">
      <c r="B120" s="19">
        <v>39387</v>
      </c>
      <c r="C120" s="90"/>
      <c r="D120" s="92"/>
      <c r="E120" s="135"/>
    </row>
    <row r="121" spans="2:5" ht="13.5" thickBot="1" x14ac:dyDescent="0.25">
      <c r="B121" s="19">
        <v>39417</v>
      </c>
      <c r="C121" s="143"/>
      <c r="D121" s="142"/>
      <c r="E121" s="146"/>
    </row>
    <row r="122" spans="2:5" ht="13.5" thickBot="1" x14ac:dyDescent="0.25">
      <c r="B122" s="56" t="s">
        <v>37</v>
      </c>
      <c r="C122" s="139"/>
      <c r="D122" s="144"/>
      <c r="E122" s="147"/>
    </row>
    <row r="123" spans="2:5" x14ac:dyDescent="0.2">
      <c r="B123" s="19">
        <v>39448</v>
      </c>
      <c r="C123" s="141"/>
      <c r="D123" s="140"/>
      <c r="E123" s="145"/>
    </row>
    <row r="124" spans="2:5" x14ac:dyDescent="0.2">
      <c r="B124" s="19">
        <v>39479</v>
      </c>
      <c r="C124" s="90"/>
      <c r="D124" s="92"/>
      <c r="E124" s="135"/>
    </row>
    <row r="125" spans="2:5" x14ac:dyDescent="0.2">
      <c r="B125" s="19">
        <v>39508</v>
      </c>
      <c r="C125" s="90"/>
      <c r="D125" s="92"/>
      <c r="E125" s="135"/>
    </row>
    <row r="126" spans="2:5" x14ac:dyDescent="0.2">
      <c r="B126" s="19">
        <v>39539</v>
      </c>
      <c r="C126" s="90"/>
      <c r="D126" s="92"/>
      <c r="E126" s="135"/>
    </row>
    <row r="127" spans="2:5" x14ac:dyDescent="0.2">
      <c r="B127" s="19">
        <v>39569</v>
      </c>
      <c r="C127" s="90"/>
      <c r="D127" s="92"/>
      <c r="E127" s="135"/>
    </row>
    <row r="128" spans="2:5" x14ac:dyDescent="0.2">
      <c r="B128" s="19">
        <v>39600</v>
      </c>
      <c r="C128" s="90"/>
      <c r="D128" s="92"/>
      <c r="E128" s="135"/>
    </row>
    <row r="129" spans="2:5" x14ac:dyDescent="0.2">
      <c r="B129" s="19">
        <v>39630</v>
      </c>
      <c r="C129" s="90"/>
      <c r="D129" s="92"/>
      <c r="E129" s="135"/>
    </row>
    <row r="130" spans="2:5" x14ac:dyDescent="0.2">
      <c r="B130" s="19">
        <v>39661</v>
      </c>
      <c r="C130" s="90"/>
      <c r="D130" s="92"/>
      <c r="E130" s="135"/>
    </row>
    <row r="131" spans="2:5" x14ac:dyDescent="0.2">
      <c r="B131" s="19">
        <v>39692</v>
      </c>
      <c r="C131" s="90"/>
      <c r="D131" s="92"/>
      <c r="E131" s="135"/>
    </row>
    <row r="132" spans="2:5" x14ac:dyDescent="0.2">
      <c r="B132" s="19">
        <v>39722</v>
      </c>
      <c r="C132" s="90"/>
      <c r="D132" s="92"/>
      <c r="E132" s="135"/>
    </row>
    <row r="133" spans="2:5" x14ac:dyDescent="0.2">
      <c r="B133" s="19">
        <v>39753</v>
      </c>
      <c r="C133" s="90"/>
      <c r="D133" s="92"/>
      <c r="E133" s="135"/>
    </row>
    <row r="134" spans="2:5" ht="13.5" thickBot="1" x14ac:dyDescent="0.25">
      <c r="B134" s="19">
        <v>39783</v>
      </c>
      <c r="C134" s="143"/>
      <c r="D134" s="142"/>
      <c r="E134" s="146"/>
    </row>
    <row r="135" spans="2:5" ht="13.5" thickBot="1" x14ac:dyDescent="0.25">
      <c r="B135" s="56" t="s">
        <v>121</v>
      </c>
      <c r="C135" s="139"/>
      <c r="D135" s="144"/>
      <c r="E135" s="147"/>
    </row>
    <row r="136" spans="2:5" x14ac:dyDescent="0.2">
      <c r="B136" s="19">
        <v>39814</v>
      </c>
      <c r="C136" s="141"/>
      <c r="D136" s="140"/>
      <c r="E136" s="145"/>
    </row>
    <row r="137" spans="2:5" x14ac:dyDescent="0.2">
      <c r="B137" s="19">
        <v>39845</v>
      </c>
      <c r="C137" s="90"/>
      <c r="D137" s="92"/>
      <c r="E137" s="135"/>
    </row>
    <row r="138" spans="2:5" x14ac:dyDescent="0.2">
      <c r="B138" s="19">
        <v>39873</v>
      </c>
      <c r="C138" s="90"/>
      <c r="D138" s="92"/>
      <c r="E138" s="135"/>
    </row>
    <row r="139" spans="2:5" x14ac:dyDescent="0.2">
      <c r="B139" s="19">
        <v>39904</v>
      </c>
      <c r="C139" s="90"/>
      <c r="D139" s="92"/>
      <c r="E139" s="135"/>
    </row>
    <row r="140" spans="2:5" x14ac:dyDescent="0.2">
      <c r="B140" s="19">
        <v>39934</v>
      </c>
      <c r="C140" s="90"/>
      <c r="D140" s="92"/>
      <c r="E140" s="135"/>
    </row>
    <row r="141" spans="2:5" x14ac:dyDescent="0.2">
      <c r="B141" s="19">
        <v>39965</v>
      </c>
      <c r="C141" s="90"/>
      <c r="D141" s="92"/>
      <c r="E141" s="135"/>
    </row>
    <row r="142" spans="2:5" x14ac:dyDescent="0.2">
      <c r="B142" s="19">
        <v>39995</v>
      </c>
      <c r="C142" s="90"/>
      <c r="D142" s="92"/>
      <c r="E142" s="135"/>
    </row>
    <row r="143" spans="2:5" x14ac:dyDescent="0.2">
      <c r="B143" s="19">
        <v>40026</v>
      </c>
      <c r="C143" s="90"/>
      <c r="D143" s="92"/>
      <c r="E143" s="135"/>
    </row>
    <row r="144" spans="2:5" x14ac:dyDescent="0.2">
      <c r="B144" s="19">
        <v>40057</v>
      </c>
      <c r="C144" s="90"/>
      <c r="D144" s="92"/>
      <c r="E144" s="135"/>
    </row>
    <row r="145" spans="2:5" x14ac:dyDescent="0.2">
      <c r="B145" s="19">
        <v>40087</v>
      </c>
      <c r="C145" s="90"/>
      <c r="D145" s="92"/>
      <c r="E145" s="135"/>
    </row>
    <row r="146" spans="2:5" x14ac:dyDescent="0.2">
      <c r="B146" s="19">
        <v>40118</v>
      </c>
      <c r="C146" s="90"/>
      <c r="D146" s="92"/>
      <c r="E146" s="135"/>
    </row>
    <row r="147" spans="2:5" ht="13.5" thickBot="1" x14ac:dyDescent="0.25">
      <c r="B147" s="19">
        <v>40148</v>
      </c>
      <c r="C147" s="143"/>
      <c r="D147" s="142"/>
      <c r="E147" s="146"/>
    </row>
    <row r="148" spans="2:5" ht="13.5" thickBot="1" x14ac:dyDescent="0.25">
      <c r="B148" s="56" t="s">
        <v>41</v>
      </c>
      <c r="C148" s="139"/>
      <c r="D148" s="144"/>
      <c r="E148" s="147"/>
    </row>
    <row r="149" spans="2:5" x14ac:dyDescent="0.2">
      <c r="B149" s="19">
        <v>40179</v>
      </c>
      <c r="C149" s="141"/>
      <c r="D149" s="140"/>
      <c r="E149" s="145"/>
    </row>
    <row r="150" spans="2:5" x14ac:dyDescent="0.2">
      <c r="B150" s="19">
        <v>40210</v>
      </c>
      <c r="C150" s="90"/>
      <c r="D150" s="92"/>
      <c r="E150" s="135"/>
    </row>
    <row r="151" spans="2:5" x14ac:dyDescent="0.2">
      <c r="B151" s="19">
        <v>40238</v>
      </c>
      <c r="C151" s="90"/>
      <c r="D151" s="92"/>
      <c r="E151" s="135"/>
    </row>
    <row r="152" spans="2:5" x14ac:dyDescent="0.2">
      <c r="B152" s="19">
        <v>40269</v>
      </c>
      <c r="C152" s="90"/>
      <c r="D152" s="92"/>
      <c r="E152" s="135"/>
    </row>
    <row r="153" spans="2:5" x14ac:dyDescent="0.2">
      <c r="B153" s="19">
        <v>40299</v>
      </c>
      <c r="C153" s="90"/>
      <c r="D153" s="92"/>
      <c r="E153" s="135"/>
    </row>
    <row r="154" spans="2:5" x14ac:dyDescent="0.2">
      <c r="B154" s="19">
        <v>40330</v>
      </c>
      <c r="C154" s="90"/>
      <c r="D154" s="92"/>
      <c r="E154" s="135"/>
    </row>
    <row r="155" spans="2:5" x14ac:dyDescent="0.2">
      <c r="B155" s="19">
        <v>40360</v>
      </c>
      <c r="C155" s="90"/>
      <c r="D155" s="92"/>
      <c r="E155" s="135"/>
    </row>
    <row r="156" spans="2:5" x14ac:dyDescent="0.2">
      <c r="B156" s="19">
        <v>40391</v>
      </c>
      <c r="C156" s="90"/>
      <c r="D156" s="92"/>
      <c r="E156" s="135"/>
    </row>
    <row r="157" spans="2:5" x14ac:dyDescent="0.2">
      <c r="B157" s="19">
        <v>40422</v>
      </c>
      <c r="C157" s="90"/>
      <c r="D157" s="92"/>
      <c r="E157" s="135"/>
    </row>
    <row r="158" spans="2:5" x14ac:dyDescent="0.2">
      <c r="B158" s="19">
        <v>40452</v>
      </c>
      <c r="C158" s="90"/>
      <c r="D158" s="92"/>
      <c r="E158" s="135"/>
    </row>
    <row r="159" spans="2:5" x14ac:dyDescent="0.2">
      <c r="B159" s="19">
        <v>40483</v>
      </c>
      <c r="C159" s="90"/>
      <c r="D159" s="92"/>
      <c r="E159" s="135"/>
    </row>
    <row r="160" spans="2:5" ht="13.5" thickBot="1" x14ac:dyDescent="0.25">
      <c r="B160" s="19">
        <v>40513</v>
      </c>
      <c r="C160" s="143"/>
      <c r="D160" s="142"/>
      <c r="E160" s="146"/>
    </row>
    <row r="161" spans="2:8" ht="13.5" thickBot="1" x14ac:dyDescent="0.25">
      <c r="B161" s="56" t="s">
        <v>43</v>
      </c>
      <c r="C161" s="139"/>
      <c r="D161" s="144"/>
      <c r="E161" s="147"/>
    </row>
    <row r="162" spans="2:8" x14ac:dyDescent="0.2">
      <c r="B162" s="19">
        <v>40544</v>
      </c>
      <c r="C162" s="61">
        <v>1.0985714285714288E-2</v>
      </c>
      <c r="D162" s="61">
        <v>0</v>
      </c>
      <c r="E162" s="63">
        <f t="shared" ref="E162:E173" si="0">D162/C162</f>
        <v>0</v>
      </c>
      <c r="F162" s="199" t="s">
        <v>44</v>
      </c>
      <c r="G162" s="200"/>
      <c r="H162" s="201"/>
    </row>
    <row r="163" spans="2:8" x14ac:dyDescent="0.2">
      <c r="B163" s="19">
        <v>40575</v>
      </c>
      <c r="C163" s="61">
        <v>34157.854314285723</v>
      </c>
      <c r="D163" s="61">
        <v>22581413.02</v>
      </c>
      <c r="E163" s="63">
        <f t="shared" si="0"/>
        <v>661.0899154328863</v>
      </c>
      <c r="F163" s="38"/>
      <c r="G163" s="44"/>
      <c r="H163" s="40"/>
    </row>
    <row r="164" spans="2:8" x14ac:dyDescent="0.2">
      <c r="B164" s="19">
        <v>40603</v>
      </c>
      <c r="C164" s="61">
        <v>595.0305428571429</v>
      </c>
      <c r="D164" s="61">
        <v>401939.24</v>
      </c>
      <c r="E164" s="63">
        <f t="shared" si="0"/>
        <v>675.49345966346311</v>
      </c>
      <c r="F164" s="38"/>
      <c r="G164" s="44"/>
      <c r="H164" s="40"/>
    </row>
    <row r="165" spans="2:8" x14ac:dyDescent="0.2">
      <c r="B165" s="19">
        <v>40634</v>
      </c>
      <c r="C165" s="61">
        <v>1.5657142857142859E-2</v>
      </c>
      <c r="D165" s="61">
        <v>0</v>
      </c>
      <c r="E165" s="63">
        <f t="shared" si="0"/>
        <v>0</v>
      </c>
      <c r="F165" s="38"/>
      <c r="G165" s="44"/>
      <c r="H165" s="40"/>
    </row>
    <row r="166" spans="2:8" x14ac:dyDescent="0.2">
      <c r="B166" s="19">
        <v>40664</v>
      </c>
      <c r="C166" s="61">
        <v>3.5171428571428576E-2</v>
      </c>
      <c r="D166" s="61">
        <v>0</v>
      </c>
      <c r="E166" s="63">
        <f t="shared" si="0"/>
        <v>0</v>
      </c>
      <c r="F166" s="38"/>
      <c r="G166" s="44"/>
      <c r="H166" s="40"/>
    </row>
    <row r="167" spans="2:8" ht="13.5" thickBot="1" x14ac:dyDescent="0.25">
      <c r="B167" s="19">
        <v>40695</v>
      </c>
      <c r="C167" s="61">
        <v>41.594500000000004</v>
      </c>
      <c r="D167" s="61">
        <v>20523.71</v>
      </c>
      <c r="E167" s="63">
        <f t="shared" si="0"/>
        <v>493.42364976138668</v>
      </c>
      <c r="F167" s="41"/>
      <c r="G167" s="48"/>
      <c r="H167" s="43"/>
    </row>
    <row r="168" spans="2:8" x14ac:dyDescent="0.2">
      <c r="B168" s="19">
        <v>40725</v>
      </c>
      <c r="C168" s="61">
        <v>1.6485714285714288E-2</v>
      </c>
      <c r="D168" s="61">
        <v>0</v>
      </c>
      <c r="E168" s="63">
        <f t="shared" si="0"/>
        <v>0</v>
      </c>
      <c r="F168" s="57" t="s">
        <v>116</v>
      </c>
    </row>
    <row r="169" spans="2:8" x14ac:dyDescent="0.2">
      <c r="B169" s="19">
        <v>40756</v>
      </c>
      <c r="C169" s="61">
        <v>55673.998828571435</v>
      </c>
      <c r="D169" s="61">
        <v>40350519.68</v>
      </c>
      <c r="E169" s="63">
        <f t="shared" si="0"/>
        <v>724.76417230681204</v>
      </c>
      <c r="F169" s="11" t="s">
        <v>117</v>
      </c>
    </row>
    <row r="170" spans="2:8" x14ac:dyDescent="0.2">
      <c r="B170" s="19">
        <v>40787</v>
      </c>
      <c r="C170" s="61">
        <v>756.39318571428578</v>
      </c>
      <c r="D170" s="61">
        <v>554497.32999999996</v>
      </c>
      <c r="E170" s="63">
        <f t="shared" si="0"/>
        <v>733.08081097580327</v>
      </c>
      <c r="F170" s="178" t="s">
        <v>130</v>
      </c>
    </row>
    <row r="171" spans="2:8" x14ac:dyDescent="0.2">
      <c r="B171" s="19">
        <v>40817</v>
      </c>
      <c r="C171" s="61">
        <v>5.7142857142857151E-3</v>
      </c>
      <c r="D171" s="61">
        <v>0</v>
      </c>
      <c r="E171" s="63">
        <f t="shared" si="0"/>
        <v>0</v>
      </c>
      <c r="F171" s="57" t="s">
        <v>128</v>
      </c>
    </row>
    <row r="172" spans="2:8" x14ac:dyDescent="0.2">
      <c r="B172" s="19">
        <v>40848</v>
      </c>
      <c r="C172" s="61">
        <v>13724.259700000002</v>
      </c>
      <c r="D172" s="61">
        <v>10024157.08</v>
      </c>
      <c r="E172" s="63">
        <f t="shared" si="0"/>
        <v>730.39692479733526</v>
      </c>
      <c r="F172" s="11" t="s">
        <v>120</v>
      </c>
    </row>
    <row r="173" spans="2:8" ht="13.5" thickBot="1" x14ac:dyDescent="0.25">
      <c r="B173" s="19">
        <v>40878</v>
      </c>
      <c r="C173" s="61">
        <v>32704.033899999999</v>
      </c>
      <c r="D173" s="61">
        <v>23123689.359999999</v>
      </c>
      <c r="E173" s="63">
        <f t="shared" si="0"/>
        <v>707.05924017526172</v>
      </c>
    </row>
    <row r="174" spans="2:8" ht="13.5" thickBot="1" x14ac:dyDescent="0.25">
      <c r="B174" s="56" t="s">
        <v>45</v>
      </c>
      <c r="C174" s="64">
        <f>SUM(C162:C173)</f>
        <v>137653.24898571431</v>
      </c>
      <c r="D174" s="64">
        <f>SUM(D162:D173)</f>
        <v>97056739.420000002</v>
      </c>
      <c r="E174" s="66">
        <f>D174/C174</f>
        <v>705.08135576278755</v>
      </c>
    </row>
    <row r="175" spans="2:8" x14ac:dyDescent="0.2">
      <c r="B175" s="19">
        <v>40909</v>
      </c>
      <c r="C175" s="61">
        <v>1142.638057142857</v>
      </c>
      <c r="D175" s="61">
        <v>814202.47</v>
      </c>
      <c r="E175" s="63">
        <f>D175/C175</f>
        <v>712.56375972273895</v>
      </c>
      <c r="F175" s="199" t="s">
        <v>46</v>
      </c>
      <c r="G175" s="200"/>
      <c r="H175" s="201"/>
    </row>
    <row r="176" spans="2:8" x14ac:dyDescent="0.2">
      <c r="B176" s="19">
        <v>40940</v>
      </c>
      <c r="C176" s="61">
        <v>19457.580528571427</v>
      </c>
      <c r="D176" s="61">
        <v>14280752.199999999</v>
      </c>
      <c r="E176" s="63">
        <f t="shared" ref="E176:E185" si="1">D176/C176</f>
        <v>733.94285476707671</v>
      </c>
      <c r="F176" s="38"/>
      <c r="G176" s="44"/>
      <c r="H176" s="40"/>
    </row>
    <row r="177" spans="2:8" x14ac:dyDescent="0.2">
      <c r="B177" s="19">
        <v>40969</v>
      </c>
      <c r="C177" s="61">
        <v>29758.635114285713</v>
      </c>
      <c r="D177" s="61">
        <v>21840000.25</v>
      </c>
      <c r="E177" s="63">
        <f t="shared" si="1"/>
        <v>733.90463528065675</v>
      </c>
      <c r="F177" s="38"/>
      <c r="G177" s="44"/>
      <c r="H177" s="40"/>
    </row>
    <row r="178" spans="2:8" x14ac:dyDescent="0.2">
      <c r="B178" s="19">
        <v>41000</v>
      </c>
      <c r="C178" s="61">
        <v>49172.978642857139</v>
      </c>
      <c r="D178" s="61">
        <v>37893350</v>
      </c>
      <c r="E178" s="63">
        <f t="shared" si="1"/>
        <v>770.61327269228548</v>
      </c>
      <c r="F178" s="38"/>
      <c r="G178" s="44"/>
      <c r="H178" s="40"/>
    </row>
    <row r="179" spans="2:8" x14ac:dyDescent="0.2">
      <c r="B179" s="19">
        <v>41030</v>
      </c>
      <c r="C179" s="61">
        <v>9.5714285714285727E-3</v>
      </c>
      <c r="D179" s="61">
        <v>0</v>
      </c>
      <c r="E179" s="63">
        <f t="shared" si="1"/>
        <v>0</v>
      </c>
      <c r="F179" s="38"/>
      <c r="G179" s="44"/>
      <c r="H179" s="40"/>
    </row>
    <row r="180" spans="2:8" ht="13.5" thickBot="1" x14ac:dyDescent="0.25">
      <c r="B180" s="19">
        <v>41061</v>
      </c>
      <c r="C180" s="61">
        <v>43280.341428571432</v>
      </c>
      <c r="D180" s="61">
        <v>29155812.600000001</v>
      </c>
      <c r="E180" s="63">
        <f t="shared" si="1"/>
        <v>673.65024483732122</v>
      </c>
      <c r="F180" s="41"/>
      <c r="G180" s="48"/>
      <c r="H180" s="43"/>
    </row>
    <row r="181" spans="2:8" x14ac:dyDescent="0.2">
      <c r="B181" s="19">
        <v>41091</v>
      </c>
      <c r="C181" s="61">
        <v>1.1285714285714288E-2</v>
      </c>
      <c r="D181" s="61">
        <v>0</v>
      </c>
      <c r="E181" s="63">
        <f t="shared" si="1"/>
        <v>0</v>
      </c>
      <c r="F181" s="57" t="s">
        <v>116</v>
      </c>
      <c r="G181" s="11"/>
      <c r="H181" s="11"/>
    </row>
    <row r="182" spans="2:8" x14ac:dyDescent="0.2">
      <c r="B182" s="19">
        <v>41122</v>
      </c>
      <c r="C182" s="61">
        <v>0</v>
      </c>
      <c r="D182" s="61">
        <v>0</v>
      </c>
      <c r="E182" s="63">
        <v>0</v>
      </c>
      <c r="F182" s="11" t="s">
        <v>117</v>
      </c>
      <c r="G182" s="11"/>
      <c r="H182" s="11"/>
    </row>
    <row r="183" spans="2:8" x14ac:dyDescent="0.2">
      <c r="B183" s="19">
        <v>41153</v>
      </c>
      <c r="C183" s="61">
        <v>26312.910000000003</v>
      </c>
      <c r="D183" s="61">
        <v>19046348.309999999</v>
      </c>
      <c r="E183" s="63">
        <f t="shared" si="1"/>
        <v>723.8404384007697</v>
      </c>
      <c r="F183" s="178" t="s">
        <v>130</v>
      </c>
      <c r="G183" s="11"/>
      <c r="H183" s="11"/>
    </row>
    <row r="184" spans="2:8" x14ac:dyDescent="0.2">
      <c r="B184" s="19">
        <v>41183</v>
      </c>
      <c r="C184" s="61">
        <v>5.0571428571428581E-3</v>
      </c>
      <c r="D184" s="61">
        <v>0</v>
      </c>
      <c r="E184" s="63">
        <f t="shared" si="1"/>
        <v>0</v>
      </c>
      <c r="F184" s="57" t="s">
        <v>128</v>
      </c>
      <c r="G184" s="11"/>
      <c r="H184" s="11"/>
    </row>
    <row r="185" spans="2:8" x14ac:dyDescent="0.2">
      <c r="B185" s="19">
        <v>41214</v>
      </c>
      <c r="C185" s="61">
        <v>9.1428571428571435E-3</v>
      </c>
      <c r="D185" s="61">
        <v>0</v>
      </c>
      <c r="E185" s="63">
        <f t="shared" si="1"/>
        <v>0</v>
      </c>
      <c r="F185" s="11" t="s">
        <v>120</v>
      </c>
      <c r="G185" s="11"/>
      <c r="H185" s="11"/>
    </row>
    <row r="186" spans="2:8" ht="13.5" thickBot="1" x14ac:dyDescent="0.25">
      <c r="B186" s="19">
        <v>41244</v>
      </c>
      <c r="C186" s="61">
        <v>0</v>
      </c>
      <c r="D186" s="61">
        <v>0</v>
      </c>
      <c r="E186" s="63">
        <v>0</v>
      </c>
    </row>
    <row r="187" spans="2:8" ht="13.5" thickBot="1" x14ac:dyDescent="0.25">
      <c r="B187" s="56" t="s">
        <v>47</v>
      </c>
      <c r="C187" s="64">
        <f>SUM(C175:C186)</f>
        <v>169125.1188285714</v>
      </c>
      <c r="D187" s="64">
        <f>SUM(D175:D186)</f>
        <v>123030465.83000001</v>
      </c>
      <c r="E187" s="66">
        <f>D187/C187</f>
        <v>727.4523541042189</v>
      </c>
    </row>
    <row r="188" spans="2:8" x14ac:dyDescent="0.2">
      <c r="B188" s="19">
        <v>41275</v>
      </c>
      <c r="C188" s="61">
        <v>8.5714285714285719E-3</v>
      </c>
      <c r="D188" s="61">
        <v>0</v>
      </c>
      <c r="E188" s="63">
        <f>D188/C188</f>
        <v>0</v>
      </c>
      <c r="F188" s="199" t="s">
        <v>48</v>
      </c>
      <c r="G188" s="200"/>
      <c r="H188" s="201"/>
    </row>
    <row r="189" spans="2:8" x14ac:dyDescent="0.2">
      <c r="B189" s="19">
        <v>41306</v>
      </c>
      <c r="C189" s="61">
        <v>5.0571428571428581E-3</v>
      </c>
      <c r="D189" s="179">
        <v>0</v>
      </c>
      <c r="E189" s="63">
        <f>D189/C189</f>
        <v>0</v>
      </c>
      <c r="F189" s="38"/>
      <c r="G189" s="44"/>
      <c r="H189" s="40"/>
    </row>
    <row r="190" spans="2:8" x14ac:dyDescent="0.2">
      <c r="B190" s="19">
        <v>41334</v>
      </c>
      <c r="C190" s="61">
        <v>0</v>
      </c>
      <c r="D190" s="61">
        <v>0</v>
      </c>
      <c r="E190" s="63">
        <v>0</v>
      </c>
      <c r="F190" s="38"/>
      <c r="G190" s="44"/>
      <c r="H190" s="40"/>
    </row>
    <row r="191" spans="2:8" x14ac:dyDescent="0.2">
      <c r="B191" s="19">
        <v>41365</v>
      </c>
      <c r="C191" s="61">
        <v>25802.350042857142</v>
      </c>
      <c r="D191" s="61">
        <v>17851703.060000002</v>
      </c>
      <c r="E191" s="63">
        <f t="shared" ref="E191:E196" si="2">D191/C191</f>
        <v>691.86345547396695</v>
      </c>
      <c r="F191" s="38"/>
      <c r="G191" s="44"/>
      <c r="H191" s="40"/>
    </row>
    <row r="192" spans="2:8" x14ac:dyDescent="0.2">
      <c r="B192" s="19">
        <v>41395</v>
      </c>
      <c r="C192" s="61">
        <v>21101.403400000003</v>
      </c>
      <c r="D192" s="61">
        <v>13794767.880000001</v>
      </c>
      <c r="E192" s="63">
        <f t="shared" si="2"/>
        <v>653.73698699111162</v>
      </c>
      <c r="F192" s="38"/>
      <c r="G192" s="44"/>
      <c r="H192" s="40"/>
    </row>
    <row r="193" spans="2:8" ht="13.5" thickBot="1" x14ac:dyDescent="0.25">
      <c r="B193" s="19">
        <v>41426</v>
      </c>
      <c r="C193" s="61">
        <v>31063.729814285711</v>
      </c>
      <c r="D193" s="61">
        <v>20249195.66</v>
      </c>
      <c r="E193" s="63">
        <f t="shared" si="2"/>
        <v>651.85976639185549</v>
      </c>
      <c r="F193" s="41"/>
      <c r="G193" s="48"/>
      <c r="H193" s="43"/>
    </row>
    <row r="194" spans="2:8" x14ac:dyDescent="0.2">
      <c r="B194" s="19">
        <v>41456</v>
      </c>
      <c r="C194" s="61">
        <v>18318.744285714285</v>
      </c>
      <c r="D194" s="61">
        <v>12204977.880000001</v>
      </c>
      <c r="E194" s="63">
        <f t="shared" si="2"/>
        <v>666.25625040892942</v>
      </c>
      <c r="F194" s="57" t="s">
        <v>116</v>
      </c>
      <c r="G194" s="11"/>
      <c r="H194" s="11"/>
    </row>
    <row r="195" spans="2:8" x14ac:dyDescent="0.2">
      <c r="B195" s="19">
        <v>41487</v>
      </c>
      <c r="C195" s="61">
        <v>56774.034500000002</v>
      </c>
      <c r="D195" s="61">
        <v>40110225.990000002</v>
      </c>
      <c r="E195" s="63">
        <f t="shared" si="2"/>
        <v>706.48891422363158</v>
      </c>
      <c r="F195" s="11" t="s">
        <v>117</v>
      </c>
      <c r="G195" s="11"/>
      <c r="H195" s="11"/>
    </row>
    <row r="196" spans="2:8" x14ac:dyDescent="0.2">
      <c r="B196" s="19">
        <v>41518</v>
      </c>
      <c r="C196" s="61">
        <v>1.0571428571428572E-2</v>
      </c>
      <c r="D196" s="61">
        <v>0</v>
      </c>
      <c r="E196" s="63">
        <f t="shared" si="2"/>
        <v>0</v>
      </c>
      <c r="F196" s="178" t="s">
        <v>130</v>
      </c>
      <c r="G196" s="11"/>
      <c r="H196" s="11"/>
    </row>
    <row r="197" spans="2:8" x14ac:dyDescent="0.2">
      <c r="B197" s="19">
        <v>41548</v>
      </c>
      <c r="C197" s="61">
        <v>0</v>
      </c>
      <c r="D197" s="61">
        <v>0</v>
      </c>
      <c r="E197" s="63">
        <v>0</v>
      </c>
      <c r="F197" s="57" t="s">
        <v>128</v>
      </c>
      <c r="G197" s="11"/>
      <c r="H197" s="11"/>
    </row>
    <row r="198" spans="2:8" x14ac:dyDescent="0.2">
      <c r="B198" s="19">
        <v>41579</v>
      </c>
      <c r="C198" s="61">
        <v>5.2742857142857147E-2</v>
      </c>
      <c r="D198" s="61">
        <v>0</v>
      </c>
      <c r="E198" s="63">
        <f>D198/C198</f>
        <v>0</v>
      </c>
      <c r="F198" s="11" t="s">
        <v>120</v>
      </c>
      <c r="G198" s="11"/>
      <c r="H198" s="11"/>
    </row>
    <row r="199" spans="2:8" ht="13.5" thickBot="1" x14ac:dyDescent="0.25">
      <c r="B199" s="19">
        <v>41609</v>
      </c>
      <c r="C199" s="61">
        <v>0</v>
      </c>
      <c r="D199" s="61">
        <v>0</v>
      </c>
      <c r="E199" s="63">
        <v>0</v>
      </c>
    </row>
    <row r="200" spans="2:8" ht="13.5" thickBot="1" x14ac:dyDescent="0.25">
      <c r="B200" s="56" t="s">
        <v>49</v>
      </c>
      <c r="C200" s="64">
        <f>SUM(C188:C199)</f>
        <v>153060.3389857143</v>
      </c>
      <c r="D200" s="64">
        <f>SUM(D188:D199)</f>
        <v>104210870.47000001</v>
      </c>
      <c r="E200" s="66">
        <f>D200/C200</f>
        <v>680.8482926444218</v>
      </c>
    </row>
    <row r="201" spans="2:8" x14ac:dyDescent="0.2">
      <c r="B201" s="19">
        <v>41640</v>
      </c>
      <c r="C201" s="61">
        <v>9.0571428571428574E-3</v>
      </c>
      <c r="D201" s="61">
        <v>0</v>
      </c>
      <c r="E201" s="63">
        <f>D201/C201</f>
        <v>0</v>
      </c>
      <c r="F201" s="199" t="s">
        <v>53</v>
      </c>
      <c r="G201" s="200"/>
      <c r="H201" s="201"/>
    </row>
    <row r="202" spans="2:8" x14ac:dyDescent="0.2">
      <c r="B202" s="19">
        <v>41671</v>
      </c>
      <c r="C202" s="61">
        <v>8.7728571428571434E-2</v>
      </c>
      <c r="D202" s="179">
        <v>0</v>
      </c>
      <c r="E202" s="63">
        <f>D202/C202</f>
        <v>0</v>
      </c>
      <c r="F202" s="38"/>
      <c r="G202" s="44"/>
      <c r="H202" s="40"/>
    </row>
    <row r="203" spans="2:8" x14ac:dyDescent="0.2">
      <c r="B203" s="19">
        <v>41699</v>
      </c>
      <c r="C203" s="61">
        <v>0</v>
      </c>
      <c r="D203" s="61">
        <v>0</v>
      </c>
      <c r="E203" s="63">
        <v>0</v>
      </c>
      <c r="F203" s="38"/>
      <c r="G203" s="44"/>
      <c r="H203" s="40"/>
    </row>
    <row r="204" spans="2:8" x14ac:dyDescent="0.2">
      <c r="B204" s="19">
        <v>41730</v>
      </c>
      <c r="C204" s="61">
        <v>0</v>
      </c>
      <c r="D204" s="61">
        <v>0</v>
      </c>
      <c r="E204" s="63">
        <v>0</v>
      </c>
      <c r="F204" s="38"/>
      <c r="G204" s="44"/>
      <c r="H204" s="40"/>
    </row>
    <row r="205" spans="2:8" x14ac:dyDescent="0.2">
      <c r="B205" s="19">
        <v>41760</v>
      </c>
      <c r="C205" s="61">
        <v>0</v>
      </c>
      <c r="D205" s="61">
        <v>0</v>
      </c>
      <c r="E205" s="63">
        <v>0</v>
      </c>
      <c r="F205" s="38"/>
      <c r="G205" s="44"/>
      <c r="H205" s="40"/>
    </row>
    <row r="206" spans="2:8" ht="13.5" thickBot="1" x14ac:dyDescent="0.25">
      <c r="B206" s="19">
        <v>41791</v>
      </c>
      <c r="C206" s="61">
        <v>47367.127142857149</v>
      </c>
      <c r="D206" s="61">
        <v>33620581.219999999</v>
      </c>
      <c r="E206" s="63">
        <f>D206/C206</f>
        <v>709.78721421296711</v>
      </c>
      <c r="F206" s="41"/>
      <c r="G206" s="48"/>
      <c r="H206" s="43"/>
    </row>
    <row r="207" spans="2:8" x14ac:dyDescent="0.2">
      <c r="B207" s="19">
        <v>41821</v>
      </c>
      <c r="C207" s="61">
        <v>0</v>
      </c>
      <c r="D207" s="61">
        <v>0</v>
      </c>
      <c r="E207" s="63">
        <v>0</v>
      </c>
      <c r="F207" s="57" t="s">
        <v>116</v>
      </c>
      <c r="G207" s="11"/>
      <c r="H207" s="11"/>
    </row>
    <row r="208" spans="2:8" x14ac:dyDescent="0.2">
      <c r="B208" s="19">
        <v>41852</v>
      </c>
      <c r="C208" s="61">
        <v>0</v>
      </c>
      <c r="D208" s="61">
        <v>0</v>
      </c>
      <c r="E208" s="63">
        <v>0</v>
      </c>
      <c r="F208" s="11" t="s">
        <v>117</v>
      </c>
      <c r="G208" s="11"/>
      <c r="H208" s="11"/>
    </row>
    <row r="209" spans="2:8" x14ac:dyDescent="0.2">
      <c r="B209" s="19">
        <v>41883</v>
      </c>
      <c r="C209" s="61">
        <v>0</v>
      </c>
      <c r="D209" s="61">
        <v>0</v>
      </c>
      <c r="E209" s="63">
        <v>0</v>
      </c>
      <c r="F209" s="178" t="s">
        <v>130</v>
      </c>
      <c r="G209" s="11"/>
      <c r="H209" s="11"/>
    </row>
    <row r="210" spans="2:8" x14ac:dyDescent="0.2">
      <c r="B210" s="19">
        <v>41913</v>
      </c>
      <c r="C210" s="61">
        <v>0</v>
      </c>
      <c r="D210" s="61">
        <v>0</v>
      </c>
      <c r="E210" s="63">
        <v>0</v>
      </c>
      <c r="F210" s="57" t="s">
        <v>128</v>
      </c>
      <c r="G210" s="11"/>
      <c r="H210" s="11"/>
    </row>
    <row r="211" spans="2:8" x14ac:dyDescent="0.2">
      <c r="B211" s="19">
        <v>41944</v>
      </c>
      <c r="C211" s="61">
        <v>0</v>
      </c>
      <c r="D211" s="61">
        <v>0</v>
      </c>
      <c r="E211" s="63">
        <v>0</v>
      </c>
      <c r="F211" s="11" t="s">
        <v>120</v>
      </c>
      <c r="G211" s="11"/>
      <c r="H211" s="11"/>
    </row>
    <row r="212" spans="2:8" ht="13.5" thickBot="1" x14ac:dyDescent="0.25">
      <c r="B212" s="19">
        <v>41974</v>
      </c>
      <c r="C212" s="61">
        <v>0</v>
      </c>
      <c r="D212" s="61">
        <v>0</v>
      </c>
      <c r="E212" s="63">
        <v>0</v>
      </c>
    </row>
    <row r="213" spans="2:8" ht="13.5" thickBot="1" x14ac:dyDescent="0.25">
      <c r="B213" s="56" t="s">
        <v>54</v>
      </c>
      <c r="C213" s="64">
        <f>SUM(C201:C212)</f>
        <v>47367.223928571431</v>
      </c>
      <c r="D213" s="64">
        <f>SUM(D201:D212)</f>
        <v>33620581.219999999</v>
      </c>
      <c r="E213" s="66">
        <f>D213/C213</f>
        <v>709.78576390077194</v>
      </c>
    </row>
    <row r="214" spans="2:8" x14ac:dyDescent="0.2">
      <c r="B214" s="19">
        <v>42005</v>
      </c>
      <c r="C214" s="61">
        <v>43899.690585714299</v>
      </c>
      <c r="D214" s="61">
        <v>20393564.989999998</v>
      </c>
      <c r="E214" s="63">
        <f t="shared" ref="E214" si="3">D214/C214</f>
        <v>464.54917376197653</v>
      </c>
      <c r="F214" s="199" t="s">
        <v>55</v>
      </c>
      <c r="G214" s="200"/>
      <c r="H214" s="201"/>
    </row>
    <row r="215" spans="2:8" x14ac:dyDescent="0.2">
      <c r="B215" s="19">
        <v>42036</v>
      </c>
      <c r="C215" s="61">
        <v>0</v>
      </c>
      <c r="D215" s="179">
        <v>0</v>
      </c>
      <c r="E215" s="63">
        <v>0</v>
      </c>
      <c r="F215" s="38"/>
      <c r="G215" s="44"/>
      <c r="H215" s="40"/>
    </row>
    <row r="216" spans="2:8" x14ac:dyDescent="0.2">
      <c r="B216" s="19">
        <v>42064</v>
      </c>
      <c r="C216" s="61">
        <v>0</v>
      </c>
      <c r="D216" s="61">
        <v>0</v>
      </c>
      <c r="E216" s="63">
        <v>0</v>
      </c>
      <c r="F216" s="38"/>
      <c r="G216" s="44"/>
      <c r="H216" s="40"/>
    </row>
    <row r="217" spans="2:8" x14ac:dyDescent="0.2">
      <c r="B217" s="19">
        <v>42095</v>
      </c>
      <c r="C217" s="61">
        <v>0</v>
      </c>
      <c r="D217" s="61">
        <v>0</v>
      </c>
      <c r="E217" s="63">
        <v>0</v>
      </c>
      <c r="F217" s="38"/>
      <c r="G217" s="44"/>
      <c r="H217" s="40"/>
    </row>
    <row r="218" spans="2:8" x14ac:dyDescent="0.2">
      <c r="B218" s="19">
        <v>42125</v>
      </c>
      <c r="C218" s="61">
        <v>0</v>
      </c>
      <c r="D218" s="61">
        <v>0</v>
      </c>
      <c r="E218" s="63">
        <v>0</v>
      </c>
      <c r="F218" s="38"/>
      <c r="G218" s="44"/>
      <c r="H218" s="40"/>
    </row>
    <row r="219" spans="2:8" ht="13.5" thickBot="1" x14ac:dyDescent="0.25">
      <c r="B219" s="19">
        <v>42156</v>
      </c>
      <c r="C219" s="61">
        <v>0</v>
      </c>
      <c r="D219" s="61">
        <v>0</v>
      </c>
      <c r="E219" s="63">
        <v>0</v>
      </c>
      <c r="F219" s="41"/>
      <c r="G219" s="48"/>
      <c r="H219" s="43"/>
    </row>
    <row r="220" spans="2:8" x14ac:dyDescent="0.2">
      <c r="B220" s="19">
        <v>42186</v>
      </c>
      <c r="C220" s="61">
        <v>0</v>
      </c>
      <c r="D220" s="61">
        <v>0</v>
      </c>
      <c r="E220" s="63">
        <v>0</v>
      </c>
      <c r="F220" s="57" t="s">
        <v>116</v>
      </c>
      <c r="G220" s="11"/>
      <c r="H220" s="11"/>
    </row>
    <row r="221" spans="2:8" x14ac:dyDescent="0.2">
      <c r="B221" s="19">
        <v>42217</v>
      </c>
      <c r="C221" s="61">
        <v>0</v>
      </c>
      <c r="D221" s="61">
        <v>0</v>
      </c>
      <c r="E221" s="63">
        <v>0</v>
      </c>
      <c r="F221" s="11" t="s">
        <v>117</v>
      </c>
      <c r="G221" s="11"/>
      <c r="H221" s="11"/>
    </row>
    <row r="222" spans="2:8" x14ac:dyDescent="0.2">
      <c r="B222" s="19">
        <v>42248</v>
      </c>
      <c r="C222" s="61">
        <v>0</v>
      </c>
      <c r="D222" s="61">
        <v>0</v>
      </c>
      <c r="E222" s="63">
        <v>0</v>
      </c>
      <c r="F222" s="178" t="s">
        <v>130</v>
      </c>
      <c r="G222" s="11"/>
      <c r="H222" s="11"/>
    </row>
    <row r="223" spans="2:8" x14ac:dyDescent="0.2">
      <c r="B223" s="19">
        <v>42278</v>
      </c>
      <c r="C223" s="61">
        <v>0</v>
      </c>
      <c r="D223" s="61">
        <v>0</v>
      </c>
      <c r="E223" s="63">
        <v>0</v>
      </c>
      <c r="F223" s="57" t="s">
        <v>128</v>
      </c>
      <c r="G223" s="11"/>
      <c r="H223" s="11"/>
    </row>
    <row r="224" spans="2:8" x14ac:dyDescent="0.2">
      <c r="B224" s="19">
        <v>42309</v>
      </c>
      <c r="C224" s="61">
        <v>0</v>
      </c>
      <c r="D224" s="61">
        <v>0</v>
      </c>
      <c r="E224" s="63">
        <v>0</v>
      </c>
      <c r="F224" s="11" t="s">
        <v>120</v>
      </c>
      <c r="G224" s="11"/>
      <c r="H224" s="11"/>
    </row>
    <row r="225" spans="2:8" ht="13.5" thickBot="1" x14ac:dyDescent="0.25">
      <c r="B225" s="19">
        <v>42339</v>
      </c>
      <c r="C225" s="61">
        <v>0</v>
      </c>
      <c r="D225" s="61">
        <v>0</v>
      </c>
      <c r="E225" s="63">
        <v>0</v>
      </c>
    </row>
    <row r="226" spans="2:8" ht="13.5" thickBot="1" x14ac:dyDescent="0.25">
      <c r="B226" s="56" t="s">
        <v>56</v>
      </c>
      <c r="C226" s="64">
        <f>SUM(C214:C225)</f>
        <v>43899.690585714299</v>
      </c>
      <c r="D226" s="64">
        <f>SUM(D214:D225)</f>
        <v>20393564.989999998</v>
      </c>
      <c r="E226" s="66">
        <f>D226/C226</f>
        <v>464.54917376197653</v>
      </c>
    </row>
    <row r="227" spans="2:8" x14ac:dyDescent="0.2">
      <c r="B227" s="19">
        <v>42370</v>
      </c>
      <c r="C227" s="61">
        <v>0</v>
      </c>
      <c r="D227" s="61">
        <v>0</v>
      </c>
      <c r="E227" s="63">
        <v>0</v>
      </c>
      <c r="F227" s="199" t="s">
        <v>76</v>
      </c>
      <c r="G227" s="200"/>
      <c r="H227" s="201"/>
    </row>
    <row r="228" spans="2:8" x14ac:dyDescent="0.2">
      <c r="B228" s="19">
        <v>42401</v>
      </c>
      <c r="C228" s="61">
        <v>0</v>
      </c>
      <c r="D228" s="179">
        <v>0</v>
      </c>
      <c r="E228" s="63">
        <v>0</v>
      </c>
      <c r="F228" s="38"/>
      <c r="G228" s="44"/>
      <c r="H228" s="40"/>
    </row>
    <row r="229" spans="2:8" x14ac:dyDescent="0.2">
      <c r="B229" s="19">
        <v>42430</v>
      </c>
      <c r="C229" s="61">
        <v>0</v>
      </c>
      <c r="D229" s="61">
        <v>0</v>
      </c>
      <c r="E229" s="63">
        <v>0</v>
      </c>
      <c r="F229" s="38"/>
      <c r="G229" s="44"/>
      <c r="H229" s="40"/>
    </row>
    <row r="230" spans="2:8" x14ac:dyDescent="0.2">
      <c r="B230" s="19">
        <v>42461</v>
      </c>
      <c r="C230" s="61">
        <v>0</v>
      </c>
      <c r="D230" s="61">
        <v>0</v>
      </c>
      <c r="E230" s="63">
        <f>IFERROR(D230/C230,0)</f>
        <v>0</v>
      </c>
      <c r="F230" s="38"/>
      <c r="G230" s="44"/>
      <c r="H230" s="40"/>
    </row>
    <row r="231" spans="2:8" x14ac:dyDescent="0.2">
      <c r="B231" s="19">
        <v>42491</v>
      </c>
      <c r="C231" s="61">
        <v>0</v>
      </c>
      <c r="D231" s="61">
        <v>0</v>
      </c>
      <c r="E231" s="63">
        <f t="shared" ref="E231:E264" si="4">IFERROR(D231/C231,0)</f>
        <v>0</v>
      </c>
      <c r="F231" s="38"/>
      <c r="G231" s="44"/>
      <c r="H231" s="40"/>
    </row>
    <row r="232" spans="2:8" ht="13.5" thickBot="1" x14ac:dyDescent="0.25">
      <c r="B232" s="19">
        <v>42522</v>
      </c>
      <c r="C232" s="61">
        <v>0</v>
      </c>
      <c r="D232" s="61">
        <v>0</v>
      </c>
      <c r="E232" s="63">
        <f t="shared" si="4"/>
        <v>0</v>
      </c>
      <c r="F232" s="41"/>
      <c r="G232" s="48"/>
      <c r="H232" s="43"/>
    </row>
    <row r="233" spans="2:8" x14ac:dyDescent="0.2">
      <c r="B233" s="19">
        <v>42552</v>
      </c>
      <c r="C233" s="61">
        <v>0</v>
      </c>
      <c r="D233" s="61">
        <v>0</v>
      </c>
      <c r="E233" s="63">
        <f t="shared" si="4"/>
        <v>0</v>
      </c>
      <c r="F233" s="57" t="s">
        <v>116</v>
      </c>
      <c r="G233" s="11"/>
      <c r="H233" s="11"/>
    </row>
    <row r="234" spans="2:8" x14ac:dyDescent="0.2">
      <c r="B234" s="19">
        <v>42583</v>
      </c>
      <c r="C234" s="61">
        <v>0</v>
      </c>
      <c r="D234" s="61">
        <v>0</v>
      </c>
      <c r="E234" s="63">
        <f t="shared" si="4"/>
        <v>0</v>
      </c>
      <c r="F234" s="11" t="s">
        <v>117</v>
      </c>
      <c r="G234" s="11"/>
      <c r="H234" s="11"/>
    </row>
    <row r="235" spans="2:8" x14ac:dyDescent="0.2">
      <c r="B235" s="19">
        <v>42614</v>
      </c>
      <c r="C235" s="61">
        <v>0</v>
      </c>
      <c r="D235" s="61">
        <v>0</v>
      </c>
      <c r="E235" s="63">
        <f t="shared" si="4"/>
        <v>0</v>
      </c>
      <c r="F235" s="178" t="s">
        <v>130</v>
      </c>
      <c r="G235" s="11"/>
      <c r="H235" s="11"/>
    </row>
    <row r="236" spans="2:8" x14ac:dyDescent="0.2">
      <c r="B236" s="19">
        <v>42644</v>
      </c>
      <c r="C236" s="61">
        <v>0</v>
      </c>
      <c r="D236" s="61">
        <v>0</v>
      </c>
      <c r="E236" s="63">
        <f t="shared" si="4"/>
        <v>0</v>
      </c>
      <c r="F236" s="57" t="s">
        <v>128</v>
      </c>
      <c r="G236" s="11"/>
      <c r="H236" s="11"/>
    </row>
    <row r="237" spans="2:8" x14ac:dyDescent="0.2">
      <c r="B237" s="19">
        <v>42675</v>
      </c>
      <c r="C237" s="61">
        <v>0</v>
      </c>
      <c r="D237" s="61">
        <v>0</v>
      </c>
      <c r="E237" s="63">
        <f t="shared" si="4"/>
        <v>0</v>
      </c>
      <c r="F237" s="11" t="s">
        <v>120</v>
      </c>
      <c r="G237" s="11"/>
      <c r="H237" s="11"/>
    </row>
    <row r="238" spans="2:8" ht="13.5" thickBot="1" x14ac:dyDescent="0.25">
      <c r="B238" s="19">
        <v>42705</v>
      </c>
      <c r="C238" s="61">
        <v>0</v>
      </c>
      <c r="D238" s="61">
        <v>0</v>
      </c>
      <c r="E238" s="63">
        <f t="shared" si="4"/>
        <v>0</v>
      </c>
    </row>
    <row r="239" spans="2:8" ht="13.5" thickBot="1" x14ac:dyDescent="0.25">
      <c r="B239" s="56" t="s">
        <v>57</v>
      </c>
      <c r="C239" s="64">
        <f>SUM(C227:C238)</f>
        <v>0</v>
      </c>
      <c r="D239" s="64">
        <f>SUM(D227:D238)</f>
        <v>0</v>
      </c>
      <c r="E239" s="66">
        <f>IFERROR(D239/C239,)</f>
        <v>0</v>
      </c>
    </row>
    <row r="240" spans="2:8" x14ac:dyDescent="0.2">
      <c r="B240" s="19">
        <v>42736</v>
      </c>
      <c r="C240" s="61">
        <v>0</v>
      </c>
      <c r="D240" s="61">
        <v>0</v>
      </c>
      <c r="E240" s="63">
        <f t="shared" si="4"/>
        <v>0</v>
      </c>
    </row>
    <row r="241" spans="2:5" x14ac:dyDescent="0.2">
      <c r="B241" s="19">
        <v>42767</v>
      </c>
      <c r="C241" s="61">
        <v>0</v>
      </c>
      <c r="D241" s="179">
        <v>0</v>
      </c>
      <c r="E241" s="63">
        <f t="shared" si="4"/>
        <v>0</v>
      </c>
    </row>
    <row r="242" spans="2:5" x14ac:dyDescent="0.2">
      <c r="B242" s="19">
        <v>42795</v>
      </c>
      <c r="C242" s="61">
        <v>0</v>
      </c>
      <c r="D242" s="61">
        <v>0</v>
      </c>
      <c r="E242" s="63">
        <f t="shared" si="4"/>
        <v>0</v>
      </c>
    </row>
    <row r="243" spans="2:5" x14ac:dyDescent="0.2">
      <c r="B243" s="19">
        <v>42826</v>
      </c>
      <c r="C243" s="61">
        <v>0</v>
      </c>
      <c r="D243" s="61">
        <v>0</v>
      </c>
      <c r="E243" s="63">
        <f t="shared" si="4"/>
        <v>0</v>
      </c>
    </row>
    <row r="244" spans="2:5" x14ac:dyDescent="0.2">
      <c r="B244" s="19">
        <v>42856</v>
      </c>
      <c r="C244" s="61">
        <v>0</v>
      </c>
      <c r="D244" s="61">
        <v>0</v>
      </c>
      <c r="E244" s="63">
        <f t="shared" si="4"/>
        <v>0</v>
      </c>
    </row>
    <row r="245" spans="2:5" x14ac:dyDescent="0.2">
      <c r="B245" s="19">
        <v>42887</v>
      </c>
      <c r="C245" s="61">
        <v>0</v>
      </c>
      <c r="D245" s="61">
        <v>0</v>
      </c>
      <c r="E245" s="63">
        <f t="shared" si="4"/>
        <v>0</v>
      </c>
    </row>
    <row r="246" spans="2:5" x14ac:dyDescent="0.2">
      <c r="B246" s="19">
        <v>42917</v>
      </c>
      <c r="C246" s="61">
        <v>0</v>
      </c>
      <c r="D246" s="61">
        <v>0</v>
      </c>
      <c r="E246" s="63">
        <f t="shared" si="4"/>
        <v>0</v>
      </c>
    </row>
    <row r="247" spans="2:5" x14ac:dyDescent="0.2">
      <c r="B247" s="19">
        <v>42948</v>
      </c>
      <c r="C247" s="61">
        <v>0</v>
      </c>
      <c r="D247" s="61">
        <v>0</v>
      </c>
      <c r="E247" s="63">
        <f t="shared" si="4"/>
        <v>0</v>
      </c>
    </row>
    <row r="248" spans="2:5" x14ac:dyDescent="0.2">
      <c r="B248" s="19">
        <v>42979</v>
      </c>
      <c r="C248" s="61">
        <v>0</v>
      </c>
      <c r="D248" s="61">
        <v>0</v>
      </c>
      <c r="E248" s="63">
        <f t="shared" si="4"/>
        <v>0</v>
      </c>
    </row>
    <row r="249" spans="2:5" x14ac:dyDescent="0.2">
      <c r="B249" s="19">
        <v>43009</v>
      </c>
      <c r="C249" s="61">
        <v>0</v>
      </c>
      <c r="D249" s="61">
        <v>0</v>
      </c>
      <c r="E249" s="63">
        <f t="shared" si="4"/>
        <v>0</v>
      </c>
    </row>
    <row r="250" spans="2:5" x14ac:dyDescent="0.2">
      <c r="B250" s="19">
        <v>43040</v>
      </c>
      <c r="C250" s="61">
        <v>0</v>
      </c>
      <c r="D250" s="61">
        <v>0</v>
      </c>
      <c r="E250" s="63">
        <f t="shared" si="4"/>
        <v>0</v>
      </c>
    </row>
    <row r="251" spans="2:5" ht="13.5" thickBot="1" x14ac:dyDescent="0.25">
      <c r="B251" s="19">
        <v>43070</v>
      </c>
      <c r="C251" s="61">
        <v>0</v>
      </c>
      <c r="D251" s="61">
        <v>0</v>
      </c>
      <c r="E251" s="63">
        <f t="shared" si="4"/>
        <v>0</v>
      </c>
    </row>
    <row r="252" spans="2:5" ht="13.5" thickBot="1" x14ac:dyDescent="0.25">
      <c r="B252" s="56" t="s">
        <v>58</v>
      </c>
      <c r="C252" s="64">
        <f>SUM(C240:C251)</f>
        <v>0</v>
      </c>
      <c r="D252" s="64">
        <f>SUM(D240:D251)</f>
        <v>0</v>
      </c>
      <c r="E252" s="66">
        <f>IFERROR(D252/C252,)</f>
        <v>0</v>
      </c>
    </row>
    <row r="253" spans="2:5" x14ac:dyDescent="0.2">
      <c r="B253" s="19">
        <v>43101</v>
      </c>
      <c r="C253" s="61">
        <v>0</v>
      </c>
      <c r="D253" s="61">
        <v>0</v>
      </c>
      <c r="E253" s="63">
        <f t="shared" si="4"/>
        <v>0</v>
      </c>
    </row>
    <row r="254" spans="2:5" x14ac:dyDescent="0.2">
      <c r="B254" s="19">
        <v>43132</v>
      </c>
      <c r="C254" s="61">
        <v>0</v>
      </c>
      <c r="D254" s="179">
        <v>0</v>
      </c>
      <c r="E254" s="63">
        <f t="shared" si="4"/>
        <v>0</v>
      </c>
    </row>
    <row r="255" spans="2:5" x14ac:dyDescent="0.2">
      <c r="B255" s="19">
        <v>43160</v>
      </c>
      <c r="C255" s="61">
        <v>0</v>
      </c>
      <c r="D255" s="61">
        <v>0</v>
      </c>
      <c r="E255" s="63">
        <f t="shared" si="4"/>
        <v>0</v>
      </c>
    </row>
    <row r="256" spans="2:5" x14ac:dyDescent="0.2">
      <c r="B256" s="19">
        <v>43191</v>
      </c>
      <c r="C256" s="61">
        <v>0</v>
      </c>
      <c r="D256" s="61">
        <v>0</v>
      </c>
      <c r="E256" s="63">
        <f t="shared" si="4"/>
        <v>0</v>
      </c>
    </row>
    <row r="257" spans="2:5" x14ac:dyDescent="0.2">
      <c r="B257" s="19">
        <v>43221</v>
      </c>
      <c r="C257" s="61">
        <v>0</v>
      </c>
      <c r="D257" s="61">
        <v>0</v>
      </c>
      <c r="E257" s="63">
        <f t="shared" si="4"/>
        <v>0</v>
      </c>
    </row>
    <row r="258" spans="2:5" x14ac:dyDescent="0.2">
      <c r="B258" s="19">
        <v>43252</v>
      </c>
      <c r="C258" s="61">
        <v>0</v>
      </c>
      <c r="D258" s="61">
        <v>0</v>
      </c>
      <c r="E258" s="63">
        <f t="shared" si="4"/>
        <v>0</v>
      </c>
    </row>
    <row r="259" spans="2:5" x14ac:dyDescent="0.2">
      <c r="B259" s="19">
        <v>43282</v>
      </c>
      <c r="C259" s="61">
        <v>0</v>
      </c>
      <c r="D259" s="61">
        <v>0</v>
      </c>
      <c r="E259" s="63">
        <f t="shared" si="4"/>
        <v>0</v>
      </c>
    </row>
    <row r="260" spans="2:5" x14ac:dyDescent="0.2">
      <c r="B260" s="19">
        <v>43313</v>
      </c>
      <c r="C260" s="61">
        <v>0</v>
      </c>
      <c r="D260" s="61">
        <v>0</v>
      </c>
      <c r="E260" s="63">
        <f t="shared" si="4"/>
        <v>0</v>
      </c>
    </row>
    <row r="261" spans="2:5" x14ac:dyDescent="0.2">
      <c r="B261" s="19">
        <v>43344</v>
      </c>
      <c r="C261" s="61">
        <v>0</v>
      </c>
      <c r="D261" s="61">
        <v>0</v>
      </c>
      <c r="E261" s="63">
        <f t="shared" si="4"/>
        <v>0</v>
      </c>
    </row>
    <row r="262" spans="2:5" x14ac:dyDescent="0.2">
      <c r="B262" s="19">
        <v>43374</v>
      </c>
      <c r="C262" s="61">
        <v>0</v>
      </c>
      <c r="D262" s="61">
        <v>0</v>
      </c>
      <c r="E262" s="63">
        <f t="shared" si="4"/>
        <v>0</v>
      </c>
    </row>
    <row r="263" spans="2:5" x14ac:dyDescent="0.2">
      <c r="B263" s="19">
        <v>43405</v>
      </c>
      <c r="C263" s="61">
        <v>0</v>
      </c>
      <c r="D263" s="61">
        <v>0</v>
      </c>
      <c r="E263" s="63">
        <f t="shared" si="4"/>
        <v>0</v>
      </c>
    </row>
    <row r="264" spans="2:5" ht="13.5" thickBot="1" x14ac:dyDescent="0.25">
      <c r="B264" s="19">
        <v>43435</v>
      </c>
      <c r="C264" s="61">
        <v>0</v>
      </c>
      <c r="D264" s="61">
        <v>0</v>
      </c>
      <c r="E264" s="63">
        <f t="shared" si="4"/>
        <v>0</v>
      </c>
    </row>
    <row r="265" spans="2:5" ht="13.5" thickBot="1" x14ac:dyDescent="0.25">
      <c r="B265" s="56" t="s">
        <v>59</v>
      </c>
      <c r="C265" s="64">
        <f>SUM(C253:C264)</f>
        <v>0</v>
      </c>
      <c r="D265" s="64">
        <f>SUM(D253:D264)</f>
        <v>0</v>
      </c>
      <c r="E265" s="66">
        <f>IFERROR(D265/C265,)</f>
        <v>0</v>
      </c>
    </row>
    <row r="266" spans="2:5" x14ac:dyDescent="0.2">
      <c r="B266" s="19">
        <v>43466</v>
      </c>
      <c r="C266" s="61">
        <v>0</v>
      </c>
      <c r="D266" s="61">
        <v>0</v>
      </c>
      <c r="E266" s="63">
        <f t="shared" ref="E266:E277" si="5">IFERROR(D266/C266,0)</f>
        <v>0</v>
      </c>
    </row>
    <row r="267" spans="2:5" x14ac:dyDescent="0.2">
      <c r="B267" s="19">
        <v>43497</v>
      </c>
      <c r="C267" s="61">
        <v>0</v>
      </c>
      <c r="D267" s="179">
        <v>0</v>
      </c>
      <c r="E267" s="63">
        <f t="shared" si="5"/>
        <v>0</v>
      </c>
    </row>
    <row r="268" spans="2:5" x14ac:dyDescent="0.2">
      <c r="B268" s="19">
        <v>43525</v>
      </c>
      <c r="C268" s="61">
        <v>0</v>
      </c>
      <c r="D268" s="61">
        <v>0</v>
      </c>
      <c r="E268" s="63">
        <f t="shared" si="5"/>
        <v>0</v>
      </c>
    </row>
    <row r="269" spans="2:5" x14ac:dyDescent="0.2">
      <c r="B269" s="19">
        <v>43556</v>
      </c>
      <c r="C269" s="61">
        <v>0</v>
      </c>
      <c r="D269" s="61">
        <v>0</v>
      </c>
      <c r="E269" s="63">
        <f t="shared" si="5"/>
        <v>0</v>
      </c>
    </row>
    <row r="270" spans="2:5" x14ac:dyDescent="0.2">
      <c r="B270" s="19">
        <v>43586</v>
      </c>
      <c r="C270" s="61">
        <v>0</v>
      </c>
      <c r="D270" s="61">
        <v>0</v>
      </c>
      <c r="E270" s="63">
        <f t="shared" si="5"/>
        <v>0</v>
      </c>
    </row>
    <row r="271" spans="2:5" x14ac:dyDescent="0.2">
      <c r="B271" s="19">
        <v>43617</v>
      </c>
      <c r="C271" s="61">
        <v>0</v>
      </c>
      <c r="D271" s="61">
        <v>0</v>
      </c>
      <c r="E271" s="63">
        <f t="shared" si="5"/>
        <v>0</v>
      </c>
    </row>
    <row r="272" spans="2:5" x14ac:dyDescent="0.2">
      <c r="B272" s="19">
        <v>43647</v>
      </c>
      <c r="C272" s="61">
        <v>0</v>
      </c>
      <c r="D272" s="61">
        <v>0</v>
      </c>
      <c r="E272" s="63">
        <f t="shared" si="5"/>
        <v>0</v>
      </c>
    </row>
    <row r="273" spans="2:5" x14ac:dyDescent="0.2">
      <c r="B273" s="19">
        <v>43678</v>
      </c>
      <c r="C273" s="61">
        <v>0</v>
      </c>
      <c r="D273" s="61">
        <v>0</v>
      </c>
      <c r="E273" s="63">
        <f t="shared" si="5"/>
        <v>0</v>
      </c>
    </row>
    <row r="274" spans="2:5" x14ac:dyDescent="0.2">
      <c r="B274" s="19">
        <v>43709</v>
      </c>
      <c r="C274" s="61">
        <v>0</v>
      </c>
      <c r="D274" s="61">
        <v>0</v>
      </c>
      <c r="E274" s="63">
        <f t="shared" si="5"/>
        <v>0</v>
      </c>
    </row>
    <row r="275" spans="2:5" x14ac:dyDescent="0.2">
      <c r="B275" s="19">
        <v>43739</v>
      </c>
      <c r="C275" s="61">
        <v>0</v>
      </c>
      <c r="D275" s="61">
        <v>0</v>
      </c>
      <c r="E275" s="63">
        <f t="shared" si="5"/>
        <v>0</v>
      </c>
    </row>
    <row r="276" spans="2:5" x14ac:dyDescent="0.2">
      <c r="B276" s="19">
        <v>43770</v>
      </c>
      <c r="C276" s="61">
        <v>0</v>
      </c>
      <c r="D276" s="61">
        <v>0</v>
      </c>
      <c r="E276" s="63">
        <f t="shared" si="5"/>
        <v>0</v>
      </c>
    </row>
    <row r="277" spans="2:5" ht="13.5" thickBot="1" x14ac:dyDescent="0.25">
      <c r="B277" s="19">
        <v>43800</v>
      </c>
      <c r="C277" s="61">
        <v>0</v>
      </c>
      <c r="D277" s="61">
        <v>0</v>
      </c>
      <c r="E277" s="63">
        <f t="shared" si="5"/>
        <v>0</v>
      </c>
    </row>
    <row r="278" spans="2:5" ht="13.5" thickBot="1" x14ac:dyDescent="0.25">
      <c r="B278" s="56" t="s">
        <v>60</v>
      </c>
      <c r="C278" s="64">
        <f>SUM(C266:C277)</f>
        <v>0</v>
      </c>
      <c r="D278" s="64">
        <f>SUM(D266:D277)</f>
        <v>0</v>
      </c>
      <c r="E278" s="66">
        <f>IFERROR(D278/C278,)</f>
        <v>0</v>
      </c>
    </row>
    <row r="279" spans="2:5" x14ac:dyDescent="0.2">
      <c r="B279" s="19">
        <v>43831</v>
      </c>
      <c r="C279" s="61">
        <v>0</v>
      </c>
      <c r="D279" s="61">
        <v>0</v>
      </c>
      <c r="E279" s="63">
        <f t="shared" ref="E279:E290" si="6">IFERROR(D279/C279,0)</f>
        <v>0</v>
      </c>
    </row>
    <row r="280" spans="2:5" x14ac:dyDescent="0.2">
      <c r="B280" s="19">
        <v>43862</v>
      </c>
      <c r="C280" s="61">
        <v>0</v>
      </c>
      <c r="D280" s="179">
        <v>0</v>
      </c>
      <c r="E280" s="63">
        <f t="shared" si="6"/>
        <v>0</v>
      </c>
    </row>
    <row r="281" spans="2:5" x14ac:dyDescent="0.2">
      <c r="B281" s="19">
        <v>43891</v>
      </c>
      <c r="C281" s="61">
        <v>0</v>
      </c>
      <c r="D281" s="61">
        <v>0</v>
      </c>
      <c r="E281" s="63">
        <f t="shared" si="6"/>
        <v>0</v>
      </c>
    </row>
    <row r="282" spans="2:5" x14ac:dyDescent="0.2">
      <c r="B282" s="19">
        <v>43922</v>
      </c>
      <c r="C282" s="61">
        <v>0</v>
      </c>
      <c r="D282" s="61">
        <v>0</v>
      </c>
      <c r="E282" s="63">
        <f t="shared" si="6"/>
        <v>0</v>
      </c>
    </row>
    <row r="283" spans="2:5" x14ac:dyDescent="0.2">
      <c r="B283" s="19">
        <v>43952</v>
      </c>
      <c r="C283" s="61">
        <v>0</v>
      </c>
      <c r="D283" s="61">
        <v>0</v>
      </c>
      <c r="E283" s="63">
        <f t="shared" si="6"/>
        <v>0</v>
      </c>
    </row>
    <row r="284" spans="2:5" x14ac:dyDescent="0.2">
      <c r="B284" s="19">
        <v>43983</v>
      </c>
      <c r="C284" s="61">
        <v>0</v>
      </c>
      <c r="D284" s="61">
        <v>0</v>
      </c>
      <c r="E284" s="63">
        <f t="shared" si="6"/>
        <v>0</v>
      </c>
    </row>
    <row r="285" spans="2:5" x14ac:dyDescent="0.2">
      <c r="B285" s="19">
        <v>44013</v>
      </c>
      <c r="C285" s="61">
        <v>0</v>
      </c>
      <c r="D285" s="61">
        <v>0</v>
      </c>
      <c r="E285" s="63">
        <f t="shared" si="6"/>
        <v>0</v>
      </c>
    </row>
    <row r="286" spans="2:5" x14ac:dyDescent="0.2">
      <c r="B286" s="19">
        <v>44044</v>
      </c>
      <c r="C286" s="61">
        <v>0</v>
      </c>
      <c r="D286" s="61">
        <v>0</v>
      </c>
      <c r="E286" s="63">
        <f t="shared" si="6"/>
        <v>0</v>
      </c>
    </row>
    <row r="287" spans="2:5" x14ac:dyDescent="0.2">
      <c r="B287" s="19">
        <v>44075</v>
      </c>
      <c r="C287" s="61">
        <v>0</v>
      </c>
      <c r="D287" s="61">
        <v>0</v>
      </c>
      <c r="E287" s="63">
        <f t="shared" si="6"/>
        <v>0</v>
      </c>
    </row>
    <row r="288" spans="2:5" x14ac:dyDescent="0.2">
      <c r="B288" s="19">
        <v>44105</v>
      </c>
      <c r="C288" s="61">
        <v>0</v>
      </c>
      <c r="D288" s="61">
        <v>0</v>
      </c>
      <c r="E288" s="63">
        <f t="shared" si="6"/>
        <v>0</v>
      </c>
    </row>
    <row r="289" spans="2:5" x14ac:dyDescent="0.2">
      <c r="B289" s="19">
        <v>44136</v>
      </c>
      <c r="C289" s="61">
        <v>0</v>
      </c>
      <c r="D289" s="61">
        <v>0</v>
      </c>
      <c r="E289" s="63">
        <f t="shared" si="6"/>
        <v>0</v>
      </c>
    </row>
    <row r="290" spans="2:5" ht="13.5" thickBot="1" x14ac:dyDescent="0.25">
      <c r="B290" s="19">
        <v>44166</v>
      </c>
      <c r="C290" s="61">
        <v>0</v>
      </c>
      <c r="D290" s="61">
        <v>0</v>
      </c>
      <c r="E290" s="63">
        <f t="shared" si="6"/>
        <v>0</v>
      </c>
    </row>
    <row r="291" spans="2:5" ht="13.5" thickBot="1" x14ac:dyDescent="0.25">
      <c r="B291" s="56" t="s">
        <v>61</v>
      </c>
      <c r="C291" s="64">
        <f>SUM(C279:C290)</f>
        <v>0</v>
      </c>
      <c r="D291" s="64">
        <f>SUM(D279:D290)</f>
        <v>0</v>
      </c>
      <c r="E291" s="66">
        <f>IFERROR(D291/C291,)</f>
        <v>0</v>
      </c>
    </row>
    <row r="292" spans="2:5" x14ac:dyDescent="0.2">
      <c r="B292" s="19">
        <v>44197</v>
      </c>
      <c r="C292" s="61">
        <v>8974.4571428571435</v>
      </c>
      <c r="D292" s="61">
        <v>3203067.25</v>
      </c>
      <c r="E292" s="63">
        <v>356.90930370639211</v>
      </c>
    </row>
    <row r="293" spans="2:5" x14ac:dyDescent="0.2">
      <c r="B293" s="19">
        <v>44228</v>
      </c>
      <c r="C293" s="61">
        <v>9042.112857142858</v>
      </c>
      <c r="D293" s="61">
        <v>3349296.45</v>
      </c>
      <c r="E293" s="63">
        <v>370.41082133300387</v>
      </c>
    </row>
    <row r="294" spans="2:5" x14ac:dyDescent="0.2">
      <c r="B294" s="19">
        <v>44256</v>
      </c>
      <c r="C294" s="61">
        <v>16324.131342857143</v>
      </c>
      <c r="D294" s="61">
        <v>6885750.7999999998</v>
      </c>
      <c r="E294" s="63">
        <v>421.81422431478774</v>
      </c>
    </row>
    <row r="295" spans="2:5" x14ac:dyDescent="0.2">
      <c r="B295" s="19">
        <v>44287</v>
      </c>
      <c r="C295" s="61">
        <v>9860.9084285714289</v>
      </c>
      <c r="D295" s="61">
        <v>3896059.37</v>
      </c>
      <c r="E295" s="63">
        <v>395.10146536919325</v>
      </c>
    </row>
    <row r="296" spans="2:5" x14ac:dyDescent="0.2">
      <c r="B296" s="19">
        <v>44317</v>
      </c>
      <c r="C296" s="61">
        <v>9226.9635714285723</v>
      </c>
      <c r="D296" s="61">
        <v>4181495.69</v>
      </c>
      <c r="E296" s="63">
        <v>453.1822042679417</v>
      </c>
    </row>
    <row r="297" spans="2:5" x14ac:dyDescent="0.2">
      <c r="B297" s="19">
        <v>44348</v>
      </c>
      <c r="C297" s="61">
        <v>0</v>
      </c>
      <c r="D297" s="61">
        <v>0</v>
      </c>
      <c r="E297" s="63">
        <v>0</v>
      </c>
    </row>
    <row r="298" spans="2:5" x14ac:dyDescent="0.2">
      <c r="B298" s="19">
        <v>44378</v>
      </c>
      <c r="C298" s="61">
        <v>0</v>
      </c>
      <c r="D298" s="61">
        <v>0</v>
      </c>
      <c r="E298" s="63">
        <v>0</v>
      </c>
    </row>
    <row r="299" spans="2:5" x14ac:dyDescent="0.2">
      <c r="B299" s="19">
        <v>44409</v>
      </c>
      <c r="C299" s="61">
        <v>0</v>
      </c>
      <c r="D299" s="61">
        <v>0</v>
      </c>
      <c r="E299" s="63">
        <v>0</v>
      </c>
    </row>
    <row r="300" spans="2:5" x14ac:dyDescent="0.2">
      <c r="B300" s="19">
        <v>44440</v>
      </c>
      <c r="C300" s="61">
        <v>0</v>
      </c>
      <c r="D300" s="61">
        <v>0</v>
      </c>
      <c r="E300" s="63">
        <v>0</v>
      </c>
    </row>
    <row r="301" spans="2:5" x14ac:dyDescent="0.2">
      <c r="B301" s="19">
        <v>44470</v>
      </c>
      <c r="C301" s="61">
        <v>0</v>
      </c>
      <c r="D301" s="61">
        <v>0</v>
      </c>
      <c r="E301" s="63">
        <v>0</v>
      </c>
    </row>
    <row r="302" spans="2:5" x14ac:dyDescent="0.2">
      <c r="B302" s="19">
        <v>44501</v>
      </c>
      <c r="C302" s="61">
        <v>0</v>
      </c>
      <c r="D302" s="61">
        <v>0</v>
      </c>
      <c r="E302" s="63">
        <v>0</v>
      </c>
    </row>
    <row r="303" spans="2:5" ht="13.5" thickBot="1" x14ac:dyDescent="0.25">
      <c r="B303" s="19">
        <v>44531</v>
      </c>
      <c r="C303" s="61">
        <v>0</v>
      </c>
      <c r="D303" s="61">
        <v>0</v>
      </c>
      <c r="E303" s="63">
        <v>0</v>
      </c>
    </row>
    <row r="304" spans="2:5" ht="13.5" thickBot="1" x14ac:dyDescent="0.25">
      <c r="B304" s="56" t="s">
        <v>62</v>
      </c>
      <c r="C304" s="64">
        <f>SUM(C292:C303)</f>
        <v>53428.57334285714</v>
      </c>
      <c r="D304" s="64">
        <f>SUM(D292:D303)</f>
        <v>21515669.560000002</v>
      </c>
      <c r="E304" s="66">
        <f>IFERROR(D304/C304,)</f>
        <v>402.69968321878144</v>
      </c>
    </row>
    <row r="305" spans="2:5" x14ac:dyDescent="0.2">
      <c r="B305" s="19">
        <v>44562</v>
      </c>
      <c r="C305" s="61">
        <v>2.0228571428571433E-2</v>
      </c>
      <c r="D305" s="61">
        <v>0</v>
      </c>
      <c r="E305" s="63">
        <v>0</v>
      </c>
    </row>
    <row r="306" spans="2:5" x14ac:dyDescent="0.2">
      <c r="B306" s="19">
        <v>44593</v>
      </c>
      <c r="C306" s="61">
        <v>0</v>
      </c>
      <c r="D306" s="61">
        <v>0</v>
      </c>
      <c r="E306" s="63">
        <v>0</v>
      </c>
    </row>
    <row r="307" spans="2:5" x14ac:dyDescent="0.2">
      <c r="B307" s="19">
        <v>44621</v>
      </c>
      <c r="C307" s="61">
        <v>0</v>
      </c>
      <c r="D307" s="61">
        <v>0</v>
      </c>
      <c r="E307" s="63">
        <v>0</v>
      </c>
    </row>
    <row r="308" spans="2:5" x14ac:dyDescent="0.2">
      <c r="B308" s="19">
        <v>44652</v>
      </c>
      <c r="C308" s="61">
        <v>0</v>
      </c>
      <c r="D308" s="61">
        <v>0</v>
      </c>
      <c r="E308" s="63">
        <v>0</v>
      </c>
    </row>
    <row r="309" spans="2:5" x14ac:dyDescent="0.2">
      <c r="B309" s="19">
        <v>44682</v>
      </c>
      <c r="C309" s="61">
        <v>0</v>
      </c>
      <c r="D309" s="61">
        <v>0</v>
      </c>
      <c r="E309" s="63">
        <v>0</v>
      </c>
    </row>
    <row r="310" spans="2:5" x14ac:dyDescent="0.2">
      <c r="B310" s="19">
        <v>44713</v>
      </c>
      <c r="C310" s="61">
        <v>0</v>
      </c>
      <c r="D310" s="61">
        <v>0</v>
      </c>
      <c r="E310" s="63">
        <v>0</v>
      </c>
    </row>
    <row r="311" spans="2:5" x14ac:dyDescent="0.2">
      <c r="B311" s="19">
        <v>44743</v>
      </c>
      <c r="C311" s="61">
        <v>0</v>
      </c>
      <c r="D311" s="61">
        <v>0</v>
      </c>
      <c r="E311" s="63">
        <v>0</v>
      </c>
    </row>
    <row r="312" spans="2:5" x14ac:dyDescent="0.2">
      <c r="B312" s="19">
        <v>44774</v>
      </c>
      <c r="C312" s="61">
        <v>0</v>
      </c>
      <c r="D312" s="61">
        <v>0</v>
      </c>
      <c r="E312" s="63">
        <v>0</v>
      </c>
    </row>
    <row r="313" spans="2:5" x14ac:dyDescent="0.2">
      <c r="B313" s="19">
        <v>44805</v>
      </c>
      <c r="C313" s="61">
        <v>0</v>
      </c>
      <c r="D313" s="61">
        <v>0</v>
      </c>
      <c r="E313" s="63">
        <v>0</v>
      </c>
    </row>
    <row r="314" spans="2:5" x14ac:dyDescent="0.2">
      <c r="B314" s="19">
        <v>44835</v>
      </c>
      <c r="C314" s="61">
        <v>0</v>
      </c>
      <c r="D314" s="61">
        <v>0</v>
      </c>
      <c r="E314" s="63">
        <v>0</v>
      </c>
    </row>
    <row r="315" spans="2:5" x14ac:dyDescent="0.2">
      <c r="B315" s="19">
        <v>44866</v>
      </c>
      <c r="C315" s="61">
        <v>0</v>
      </c>
      <c r="D315" s="61">
        <v>0</v>
      </c>
      <c r="E315" s="63">
        <v>0</v>
      </c>
    </row>
    <row r="316" spans="2:5" ht="13.5" thickBot="1" x14ac:dyDescent="0.25">
      <c r="B316" s="19">
        <v>44896</v>
      </c>
      <c r="C316" s="61">
        <v>0</v>
      </c>
      <c r="D316" s="61">
        <v>0</v>
      </c>
      <c r="E316" s="63">
        <v>0</v>
      </c>
    </row>
    <row r="317" spans="2:5" ht="13.5" thickBot="1" x14ac:dyDescent="0.25">
      <c r="B317" s="56" t="s">
        <v>63</v>
      </c>
      <c r="C317" s="64">
        <f>SUM(C305:C316)</f>
        <v>2.0228571428571433E-2</v>
      </c>
      <c r="D317" s="64">
        <f>SUM(D305:D316)</f>
        <v>0</v>
      </c>
      <c r="E317" s="66">
        <f>IFERROR(D317/C317,)</f>
        <v>0</v>
      </c>
    </row>
    <row r="318" spans="2:5" x14ac:dyDescent="0.2">
      <c r="B318" s="19">
        <v>44927</v>
      </c>
      <c r="C318" s="61">
        <v>0</v>
      </c>
      <c r="D318" s="61">
        <v>0</v>
      </c>
      <c r="E318" s="63">
        <v>0</v>
      </c>
    </row>
    <row r="319" spans="2:5" x14ac:dyDescent="0.2">
      <c r="B319" s="19">
        <v>44958</v>
      </c>
      <c r="C319" s="61">
        <v>0</v>
      </c>
      <c r="D319" s="61">
        <v>0</v>
      </c>
      <c r="E319" s="63">
        <v>0</v>
      </c>
    </row>
    <row r="320" spans="2:5" x14ac:dyDescent="0.2">
      <c r="B320" s="19">
        <v>44986</v>
      </c>
      <c r="C320" s="61">
        <v>0</v>
      </c>
      <c r="D320" s="61">
        <v>0</v>
      </c>
      <c r="E320" s="63">
        <v>0</v>
      </c>
    </row>
    <row r="321" spans="2:5" x14ac:dyDescent="0.2">
      <c r="B321" s="19">
        <v>45017</v>
      </c>
      <c r="C321" s="61">
        <v>0</v>
      </c>
      <c r="D321" s="61">
        <v>0</v>
      </c>
      <c r="E321" s="63">
        <v>0</v>
      </c>
    </row>
    <row r="322" spans="2:5" x14ac:dyDescent="0.2">
      <c r="B322" s="19">
        <v>45047</v>
      </c>
      <c r="C322" s="61">
        <v>0</v>
      </c>
      <c r="D322" s="61">
        <v>0</v>
      </c>
      <c r="E322" s="63">
        <v>0</v>
      </c>
    </row>
    <row r="323" spans="2:5" x14ac:dyDescent="0.2">
      <c r="B323" s="19">
        <v>45078</v>
      </c>
      <c r="C323" s="61">
        <v>0</v>
      </c>
      <c r="D323" s="61">
        <v>0</v>
      </c>
      <c r="E323" s="63">
        <v>0</v>
      </c>
    </row>
    <row r="324" spans="2:5" x14ac:dyDescent="0.2">
      <c r="B324" s="19">
        <v>45108</v>
      </c>
      <c r="C324" s="61">
        <v>0</v>
      </c>
      <c r="D324" s="61">
        <v>0</v>
      </c>
      <c r="E324" s="63">
        <v>0</v>
      </c>
    </row>
    <row r="325" spans="2:5" x14ac:dyDescent="0.2">
      <c r="B325" s="19">
        <v>45139</v>
      </c>
      <c r="C325" s="61">
        <v>0</v>
      </c>
      <c r="D325" s="61">
        <v>0</v>
      </c>
      <c r="E325" s="63">
        <v>0</v>
      </c>
    </row>
    <row r="326" spans="2:5" x14ac:dyDescent="0.2">
      <c r="B326" s="19">
        <v>45170</v>
      </c>
      <c r="C326" s="61">
        <v>0</v>
      </c>
      <c r="D326" s="61">
        <v>0</v>
      </c>
      <c r="E326" s="63">
        <v>0</v>
      </c>
    </row>
    <row r="327" spans="2:5" x14ac:dyDescent="0.2">
      <c r="B327" s="19">
        <v>45200</v>
      </c>
      <c r="C327" s="61">
        <v>0</v>
      </c>
      <c r="D327" s="61">
        <v>0</v>
      </c>
      <c r="E327" s="63">
        <v>0</v>
      </c>
    </row>
    <row r="328" spans="2:5" x14ac:dyDescent="0.2">
      <c r="B328" s="19">
        <v>45231</v>
      </c>
      <c r="C328" s="61">
        <v>0</v>
      </c>
      <c r="D328" s="61">
        <v>0</v>
      </c>
      <c r="E328" s="63">
        <v>0</v>
      </c>
    </row>
    <row r="329" spans="2:5" ht="13.5" thickBot="1" x14ac:dyDescent="0.25">
      <c r="B329" s="19">
        <v>45261</v>
      </c>
      <c r="C329" s="61">
        <v>0</v>
      </c>
      <c r="D329" s="61">
        <v>0</v>
      </c>
      <c r="E329" s="63">
        <v>0</v>
      </c>
    </row>
    <row r="330" spans="2:5" ht="13.5" thickBot="1" x14ac:dyDescent="0.25">
      <c r="B330" s="56" t="s">
        <v>64</v>
      </c>
      <c r="C330" s="64">
        <f>SUM(C318:C329)</f>
        <v>0</v>
      </c>
      <c r="D330" s="64">
        <f>SUM(D318:D329)</f>
        <v>0</v>
      </c>
      <c r="E330" s="66">
        <f>IFERROR(D330/C330,)</f>
        <v>0</v>
      </c>
    </row>
    <row r="331" spans="2:5" x14ac:dyDescent="0.2">
      <c r="B331" s="19">
        <v>45292</v>
      </c>
      <c r="C331" s="61">
        <v>0</v>
      </c>
      <c r="D331" s="61">
        <v>0</v>
      </c>
      <c r="E331" s="63">
        <v>0</v>
      </c>
    </row>
    <row r="332" spans="2:5" x14ac:dyDescent="0.2">
      <c r="B332" s="19">
        <v>45323</v>
      </c>
      <c r="C332" s="61">
        <v>0</v>
      </c>
      <c r="D332" s="61">
        <v>0</v>
      </c>
      <c r="E332" s="63">
        <v>0</v>
      </c>
    </row>
    <row r="333" spans="2:5" x14ac:dyDescent="0.2">
      <c r="B333" s="19">
        <v>45352</v>
      </c>
      <c r="C333" s="61">
        <v>0</v>
      </c>
      <c r="D333" s="61">
        <v>0</v>
      </c>
      <c r="E333" s="63">
        <v>0</v>
      </c>
    </row>
    <row r="334" spans="2:5" x14ac:dyDescent="0.2">
      <c r="B334" s="19">
        <v>45383</v>
      </c>
      <c r="C334" s="61">
        <v>0</v>
      </c>
      <c r="D334" s="61">
        <v>0</v>
      </c>
      <c r="E334" s="63">
        <v>0</v>
      </c>
    </row>
    <row r="335" spans="2:5" x14ac:dyDescent="0.2">
      <c r="B335" s="19">
        <v>45413</v>
      </c>
      <c r="C335" s="61">
        <v>0</v>
      </c>
      <c r="D335" s="61">
        <v>0</v>
      </c>
      <c r="E335" s="63">
        <v>0</v>
      </c>
    </row>
    <row r="336" spans="2:5" x14ac:dyDescent="0.2">
      <c r="B336" s="19">
        <v>45444</v>
      </c>
      <c r="C336" s="61">
        <v>0</v>
      </c>
      <c r="D336" s="61">
        <v>0</v>
      </c>
      <c r="E336" s="63">
        <v>0</v>
      </c>
    </row>
    <row r="337" spans="2:5" x14ac:dyDescent="0.2">
      <c r="B337" s="19">
        <v>45474</v>
      </c>
      <c r="C337" s="61">
        <v>0</v>
      </c>
      <c r="D337" s="61">
        <v>0</v>
      </c>
      <c r="E337" s="63">
        <v>0</v>
      </c>
    </row>
    <row r="338" spans="2:5" x14ac:dyDescent="0.2">
      <c r="B338" s="19">
        <v>45505</v>
      </c>
      <c r="C338" s="61">
        <v>0</v>
      </c>
      <c r="D338" s="61">
        <v>0</v>
      </c>
      <c r="E338" s="63">
        <v>0</v>
      </c>
    </row>
    <row r="339" spans="2:5" x14ac:dyDescent="0.2">
      <c r="B339" s="19">
        <v>45536</v>
      </c>
      <c r="C339" s="61">
        <v>0</v>
      </c>
      <c r="D339" s="61">
        <v>0</v>
      </c>
      <c r="E339" s="63">
        <v>0</v>
      </c>
    </row>
    <row r="340" spans="2:5" x14ac:dyDescent="0.2">
      <c r="B340" s="19">
        <v>45566</v>
      </c>
      <c r="C340" s="61">
        <v>0</v>
      </c>
      <c r="D340" s="61">
        <v>0</v>
      </c>
      <c r="E340" s="63">
        <v>0</v>
      </c>
    </row>
    <row r="341" spans="2:5" x14ac:dyDescent="0.2">
      <c r="B341" s="19">
        <v>45597</v>
      </c>
      <c r="C341" s="61">
        <v>0</v>
      </c>
      <c r="D341" s="61">
        <v>0</v>
      </c>
      <c r="E341" s="63">
        <v>0</v>
      </c>
    </row>
    <row r="342" spans="2:5" ht="13.5" thickBot="1" x14ac:dyDescent="0.25">
      <c r="B342" s="19">
        <v>45627</v>
      </c>
      <c r="C342" s="61">
        <v>0</v>
      </c>
      <c r="D342" s="61">
        <v>0</v>
      </c>
      <c r="E342" s="63">
        <v>0</v>
      </c>
    </row>
    <row r="343" spans="2:5" ht="13.5" thickBot="1" x14ac:dyDescent="0.25">
      <c r="B343" s="56" t="s">
        <v>162</v>
      </c>
      <c r="C343" s="64">
        <f>SUM(C331:C342)</f>
        <v>0</v>
      </c>
      <c r="D343" s="64">
        <f>SUM(D331:D342)</f>
        <v>0</v>
      </c>
      <c r="E343" s="66">
        <f>IFERROR(D343/C343,)</f>
        <v>0</v>
      </c>
    </row>
    <row r="344" spans="2:5" x14ac:dyDescent="0.2">
      <c r="B344" s="19">
        <v>45658</v>
      </c>
      <c r="C344" s="61">
        <v>0</v>
      </c>
      <c r="D344" s="61">
        <v>0</v>
      </c>
      <c r="E344" s="63">
        <v>0</v>
      </c>
    </row>
    <row r="345" spans="2:5" x14ac:dyDescent="0.2">
      <c r="B345" s="19">
        <v>45689</v>
      </c>
      <c r="C345" s="61">
        <v>0</v>
      </c>
      <c r="D345" s="61">
        <v>0</v>
      </c>
      <c r="E345" s="63">
        <v>0</v>
      </c>
    </row>
    <row r="346" spans="2:5" x14ac:dyDescent="0.2">
      <c r="B346" s="19">
        <v>45717</v>
      </c>
      <c r="C346" s="61">
        <v>0</v>
      </c>
      <c r="D346" s="61">
        <v>0</v>
      </c>
      <c r="E346" s="63">
        <v>0</v>
      </c>
    </row>
    <row r="347" spans="2:5" x14ac:dyDescent="0.2">
      <c r="B347" s="19">
        <v>45748</v>
      </c>
      <c r="C347" s="61">
        <v>0</v>
      </c>
      <c r="D347" s="61">
        <v>0</v>
      </c>
      <c r="E347" s="63">
        <v>0</v>
      </c>
    </row>
    <row r="348" spans="2:5" x14ac:dyDescent="0.2">
      <c r="B348" s="19">
        <v>45778</v>
      </c>
      <c r="C348" s="61">
        <v>0</v>
      </c>
      <c r="D348" s="61">
        <v>0</v>
      </c>
      <c r="E348" s="63">
        <v>0</v>
      </c>
    </row>
    <row r="349" spans="2:5" x14ac:dyDescent="0.2">
      <c r="B349" s="19">
        <v>45809</v>
      </c>
      <c r="C349" s="61">
        <v>0</v>
      </c>
      <c r="D349" s="61">
        <v>0</v>
      </c>
      <c r="E349" s="63">
        <v>0</v>
      </c>
    </row>
    <row r="350" spans="2:5" x14ac:dyDescent="0.2">
      <c r="B350" s="19">
        <v>45839</v>
      </c>
      <c r="C350" s="61">
        <v>0</v>
      </c>
      <c r="D350" s="61">
        <v>0</v>
      </c>
      <c r="E350" s="63">
        <v>0</v>
      </c>
    </row>
    <row r="351" spans="2:5" x14ac:dyDescent="0.2">
      <c r="B351" s="19">
        <v>45870</v>
      </c>
      <c r="C351" s="61">
        <v>0</v>
      </c>
      <c r="D351" s="61">
        <v>0</v>
      </c>
      <c r="E351" s="63">
        <v>0</v>
      </c>
    </row>
    <row r="352" spans="2:5" x14ac:dyDescent="0.2">
      <c r="B352" s="19">
        <v>45901</v>
      </c>
      <c r="C352" s="61">
        <v>0</v>
      </c>
      <c r="D352" s="61">
        <v>0</v>
      </c>
      <c r="E352" s="63">
        <v>0</v>
      </c>
    </row>
    <row r="353" spans="2:5" x14ac:dyDescent="0.2">
      <c r="B353" s="19">
        <v>45931</v>
      </c>
      <c r="C353" s="61">
        <v>0</v>
      </c>
      <c r="D353" s="61">
        <v>0</v>
      </c>
      <c r="E353" s="63">
        <v>0</v>
      </c>
    </row>
    <row r="354" spans="2:5" x14ac:dyDescent="0.2">
      <c r="B354" s="19">
        <v>45962</v>
      </c>
      <c r="C354" s="61">
        <v>0</v>
      </c>
      <c r="D354" s="61">
        <v>0</v>
      </c>
      <c r="E354" s="63">
        <v>0</v>
      </c>
    </row>
    <row r="355" spans="2:5" ht="13.5" thickBot="1" x14ac:dyDescent="0.25">
      <c r="B355" s="19">
        <v>45992</v>
      </c>
      <c r="C355" s="61">
        <v>0</v>
      </c>
      <c r="D355" s="61">
        <v>0</v>
      </c>
      <c r="E355" s="63">
        <v>0</v>
      </c>
    </row>
    <row r="356" spans="2:5" ht="13.5" thickBot="1" x14ac:dyDescent="0.25">
      <c r="B356" s="56" t="s">
        <v>164</v>
      </c>
      <c r="C356" s="64">
        <v>0</v>
      </c>
      <c r="D356" s="64">
        <v>0</v>
      </c>
      <c r="E356" s="66">
        <v>0</v>
      </c>
    </row>
    <row r="357" spans="2:5" x14ac:dyDescent="0.2">
      <c r="B357" s="19">
        <v>46023</v>
      </c>
      <c r="C357" s="61">
        <v>0</v>
      </c>
      <c r="D357" s="61">
        <v>0</v>
      </c>
      <c r="E357" s="63">
        <v>0</v>
      </c>
    </row>
    <row r="358" spans="2:5" x14ac:dyDescent="0.2">
      <c r="B358" s="19">
        <v>46054</v>
      </c>
      <c r="C358" s="61">
        <v>0</v>
      </c>
      <c r="D358" s="61">
        <v>0</v>
      </c>
      <c r="E358" s="63">
        <v>0</v>
      </c>
    </row>
    <row r="359" spans="2:5" x14ac:dyDescent="0.2">
      <c r="B359" s="19">
        <v>46082</v>
      </c>
      <c r="C359" s="61">
        <v>0</v>
      </c>
      <c r="D359" s="61">
        <v>0</v>
      </c>
      <c r="E359" s="63">
        <v>0</v>
      </c>
    </row>
    <row r="360" spans="2:5" x14ac:dyDescent="0.2">
      <c r="B360" s="19">
        <v>46113</v>
      </c>
      <c r="C360" s="61">
        <v>0</v>
      </c>
      <c r="D360" s="61">
        <v>0</v>
      </c>
      <c r="E360" s="63">
        <v>0</v>
      </c>
    </row>
    <row r="361" spans="2:5" x14ac:dyDescent="0.2">
      <c r="B361" s="19">
        <v>46143</v>
      </c>
      <c r="C361" s="61">
        <v>0</v>
      </c>
      <c r="D361" s="61">
        <v>0</v>
      </c>
      <c r="E361" s="63">
        <v>0</v>
      </c>
    </row>
    <row r="362" spans="2:5" x14ac:dyDescent="0.2">
      <c r="B362" s="19">
        <v>46174</v>
      </c>
      <c r="C362" s="61">
        <v>0</v>
      </c>
      <c r="D362" s="61">
        <v>0</v>
      </c>
      <c r="E362" s="63">
        <v>0</v>
      </c>
    </row>
    <row r="363" spans="2:5" x14ac:dyDescent="0.2">
      <c r="B363" s="19">
        <v>46204</v>
      </c>
      <c r="C363" s="61">
        <v>0</v>
      </c>
      <c r="D363" s="61">
        <v>0</v>
      </c>
      <c r="E363" s="63">
        <v>0</v>
      </c>
    </row>
    <row r="364" spans="2:5" x14ac:dyDescent="0.2">
      <c r="B364" s="19">
        <v>46235</v>
      </c>
      <c r="C364" s="61">
        <v>0</v>
      </c>
      <c r="D364" s="61">
        <v>0</v>
      </c>
      <c r="E364" s="63">
        <v>0</v>
      </c>
    </row>
    <row r="365" spans="2:5" x14ac:dyDescent="0.2">
      <c r="B365" s="19">
        <v>46266</v>
      </c>
      <c r="C365" s="61">
        <v>0</v>
      </c>
      <c r="D365" s="61">
        <v>0</v>
      </c>
      <c r="E365" s="63">
        <v>0</v>
      </c>
    </row>
    <row r="366" spans="2:5" x14ac:dyDescent="0.2">
      <c r="B366" s="19">
        <v>46296</v>
      </c>
      <c r="C366" s="61">
        <v>0</v>
      </c>
      <c r="D366" s="61">
        <v>0</v>
      </c>
      <c r="E366" s="63">
        <v>0</v>
      </c>
    </row>
    <row r="367" spans="2:5" x14ac:dyDescent="0.2">
      <c r="B367" s="19">
        <v>46327</v>
      </c>
      <c r="C367" s="61">
        <v>0</v>
      </c>
      <c r="D367" s="61">
        <v>0</v>
      </c>
      <c r="E367" s="63">
        <v>0</v>
      </c>
    </row>
    <row r="368" spans="2:5" ht="13.5" thickBot="1" x14ac:dyDescent="0.25">
      <c r="B368" s="19">
        <v>46357</v>
      </c>
      <c r="C368" s="61">
        <v>0</v>
      </c>
      <c r="D368" s="61">
        <v>0</v>
      </c>
      <c r="E368" s="63">
        <v>0</v>
      </c>
    </row>
    <row r="369" spans="2:5" ht="13.5" thickBot="1" x14ac:dyDescent="0.25">
      <c r="B369" s="56" t="s">
        <v>167</v>
      </c>
      <c r="C369" s="64">
        <v>0</v>
      </c>
      <c r="D369" s="64">
        <v>0</v>
      </c>
      <c r="E369" s="66">
        <v>0</v>
      </c>
    </row>
    <row r="370" spans="2:5" x14ac:dyDescent="0.2">
      <c r="B370" s="156"/>
      <c r="C370" s="148"/>
      <c r="D370" s="148"/>
      <c r="E370" s="157"/>
    </row>
  </sheetData>
  <mergeCells count="7">
    <mergeCell ref="F227:H227"/>
    <mergeCell ref="F175:H175"/>
    <mergeCell ref="F162:H162"/>
    <mergeCell ref="B1:E1"/>
    <mergeCell ref="F188:H188"/>
    <mergeCell ref="F201:H201"/>
    <mergeCell ref="F214:H214"/>
  </mergeCells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7409" r:id="rId4">
          <objectPr defaultSize="0" r:id="rId5">
            <anchor moveWithCells="1">
              <from>
                <xdr:col>6</xdr:col>
                <xdr:colOff>0</xdr:colOff>
                <xdr:row>175</xdr:row>
                <xdr:rowOff>19050</xdr:rowOff>
              </from>
              <to>
                <xdr:col>6</xdr:col>
                <xdr:colOff>914400</xdr:colOff>
                <xdr:row>179</xdr:row>
                <xdr:rowOff>57150</xdr:rowOff>
              </to>
            </anchor>
          </objectPr>
        </oleObject>
      </mc:Choice>
      <mc:Fallback>
        <oleObject progId="Acrobat Document" dvAspect="DVASPECT_ICON" shapeId="17409" r:id="rId4"/>
      </mc:Fallback>
    </mc:AlternateContent>
    <mc:AlternateContent xmlns:mc="http://schemas.openxmlformats.org/markup-compatibility/2006">
      <mc:Choice Requires="x14">
        <oleObject progId="Acrobat Document" dvAspect="DVASPECT_ICON" shapeId="17410" r:id="rId6">
          <objectPr defaultSize="0" r:id="rId7">
            <anchor moveWithCells="1">
              <from>
                <xdr:col>6</xdr:col>
                <xdr:colOff>0</xdr:colOff>
                <xdr:row>162</xdr:row>
                <xdr:rowOff>19050</xdr:rowOff>
              </from>
              <to>
                <xdr:col>6</xdr:col>
                <xdr:colOff>914400</xdr:colOff>
                <xdr:row>166</xdr:row>
                <xdr:rowOff>57150</xdr:rowOff>
              </to>
            </anchor>
          </objectPr>
        </oleObject>
      </mc:Choice>
      <mc:Fallback>
        <oleObject progId="Acrobat Document" dvAspect="DVASPECT_ICON" shapeId="17410" r:id="rId6"/>
      </mc:Fallback>
    </mc:AlternateContent>
    <mc:AlternateContent xmlns:mc="http://schemas.openxmlformats.org/markup-compatibility/2006">
      <mc:Choice Requires="x14">
        <oleObject progId="Acrobat Document" dvAspect="DVASPECT_ICON" shapeId="17415" r:id="rId8">
          <objectPr defaultSize="0" r:id="rId9">
            <anchor moveWithCells="1">
              <from>
                <xdr:col>6</xdr:col>
                <xdr:colOff>0</xdr:colOff>
                <xdr:row>188</xdr:row>
                <xdr:rowOff>28575</xdr:rowOff>
              </from>
              <to>
                <xdr:col>6</xdr:col>
                <xdr:colOff>914400</xdr:colOff>
                <xdr:row>192</xdr:row>
                <xdr:rowOff>66675</xdr:rowOff>
              </to>
            </anchor>
          </objectPr>
        </oleObject>
      </mc:Choice>
      <mc:Fallback>
        <oleObject progId="Acrobat Document" dvAspect="DVASPECT_ICON" shapeId="17415" r:id="rId8"/>
      </mc:Fallback>
    </mc:AlternateContent>
    <mc:AlternateContent xmlns:mc="http://schemas.openxmlformats.org/markup-compatibility/2006">
      <mc:Choice Requires="x14">
        <oleObject progId="Acrobat Document" dvAspect="DVASPECT_ICON" shapeId="17416" r:id="rId10">
          <objectPr defaultSize="0" r:id="rId11">
            <anchor moveWithCells="1">
              <from>
                <xdr:col>6</xdr:col>
                <xdr:colOff>0</xdr:colOff>
                <xdr:row>201</xdr:row>
                <xdr:rowOff>28575</xdr:rowOff>
              </from>
              <to>
                <xdr:col>6</xdr:col>
                <xdr:colOff>914400</xdr:colOff>
                <xdr:row>205</xdr:row>
                <xdr:rowOff>66675</xdr:rowOff>
              </to>
            </anchor>
          </objectPr>
        </oleObject>
      </mc:Choice>
      <mc:Fallback>
        <oleObject progId="Acrobat Document" dvAspect="DVASPECT_ICON" shapeId="17416" r:id="rId10"/>
      </mc:Fallback>
    </mc:AlternateContent>
    <mc:AlternateContent xmlns:mc="http://schemas.openxmlformats.org/markup-compatibility/2006">
      <mc:Choice Requires="x14">
        <oleObject progId="Acrobat Document" dvAspect="DVASPECT_ICON" shapeId="17418" r:id="rId12">
          <objectPr defaultSize="0" r:id="rId13">
            <anchor moveWithCells="1">
              <from>
                <xdr:col>6</xdr:col>
                <xdr:colOff>0</xdr:colOff>
                <xdr:row>214</xdr:row>
                <xdr:rowOff>0</xdr:rowOff>
              </from>
              <to>
                <xdr:col>6</xdr:col>
                <xdr:colOff>914400</xdr:colOff>
                <xdr:row>218</xdr:row>
                <xdr:rowOff>38100</xdr:rowOff>
              </to>
            </anchor>
          </objectPr>
        </oleObject>
      </mc:Choice>
      <mc:Fallback>
        <oleObject progId="Acrobat Document" dvAspect="DVASPECT_ICON" shapeId="17418" r:id="rId12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1:O381"/>
  <sheetViews>
    <sheetView zoomScale="85" workbookViewId="0">
      <pane ySplit="5" topLeftCell="A342" activePane="bottomLeft" state="frozen"/>
      <selection activeCell="F136" sqref="F136:I136"/>
      <selection pane="bottomLeft" activeCell="J347" sqref="J347"/>
    </sheetView>
  </sheetViews>
  <sheetFormatPr baseColWidth="10" defaultColWidth="11.42578125" defaultRowHeight="12.75" x14ac:dyDescent="0.2"/>
  <cols>
    <col min="1" max="1" width="11.42578125" style="11"/>
    <col min="2" max="2" width="14.28515625" style="11" customWidth="1"/>
    <col min="3" max="3" width="25.7109375" style="11" customWidth="1"/>
    <col min="4" max="4" width="14.28515625" style="11" customWidth="1"/>
    <col min="5" max="5" width="19.7109375" style="11" customWidth="1"/>
    <col min="6" max="6" width="32.85546875" style="11" customWidth="1"/>
    <col min="7" max="7" width="24" style="11" bestFit="1" customWidth="1"/>
    <col min="8" max="8" width="21.7109375" style="11" customWidth="1"/>
    <col min="9" max="9" width="15.28515625" style="11" customWidth="1"/>
    <col min="10" max="10" width="30.5703125" style="11" customWidth="1"/>
    <col min="11" max="11" width="13.7109375" style="11" customWidth="1"/>
    <col min="12" max="12" width="20.42578125" style="11" customWidth="1"/>
    <col min="13" max="13" width="22.42578125" style="11" customWidth="1"/>
    <col min="14" max="14" width="20.85546875" style="11" customWidth="1"/>
    <col min="15" max="15" width="21" style="11" customWidth="1"/>
    <col min="16" max="16384" width="11.42578125" style="11"/>
  </cols>
  <sheetData>
    <row r="1" spans="2:15" ht="15.75" x14ac:dyDescent="0.25">
      <c r="B1" s="206" t="s">
        <v>131</v>
      </c>
      <c r="C1" s="206"/>
      <c r="D1" s="206"/>
      <c r="E1" s="206"/>
      <c r="F1" s="206"/>
      <c r="G1" s="206"/>
      <c r="H1" s="14"/>
      <c r="I1" s="9"/>
      <c r="J1" s="9"/>
      <c r="K1" s="9"/>
      <c r="L1" s="9"/>
      <c r="M1" s="9"/>
      <c r="N1" s="9"/>
    </row>
    <row r="2" spans="2:15" x14ac:dyDescent="0.2">
      <c r="B2" s="10" t="s">
        <v>81</v>
      </c>
      <c r="C2" s="10"/>
      <c r="D2" s="10"/>
      <c r="E2" s="10"/>
    </row>
    <row r="3" spans="2:15" ht="13.5" thickBot="1" x14ac:dyDescent="0.25">
      <c r="B3" s="55" t="s">
        <v>2</v>
      </c>
      <c r="C3" s="55"/>
      <c r="D3" s="55"/>
      <c r="E3" s="55"/>
    </row>
    <row r="4" spans="2:15" x14ac:dyDescent="0.2">
      <c r="B4" s="1"/>
      <c r="C4" s="121" t="s">
        <v>123</v>
      </c>
      <c r="D4" s="17" t="s">
        <v>132</v>
      </c>
      <c r="E4" s="20" t="s">
        <v>9</v>
      </c>
      <c r="F4" s="17" t="s">
        <v>123</v>
      </c>
      <c r="G4" s="17" t="s">
        <v>133</v>
      </c>
      <c r="H4" s="20" t="s">
        <v>9</v>
      </c>
      <c r="M4" s="121" t="s">
        <v>123</v>
      </c>
      <c r="N4" s="17" t="s">
        <v>133</v>
      </c>
      <c r="O4" s="20" t="s">
        <v>9</v>
      </c>
    </row>
    <row r="5" spans="2:15" ht="13.5" thickBot="1" x14ac:dyDescent="0.25">
      <c r="B5" s="2"/>
      <c r="C5" s="29" t="s">
        <v>134</v>
      </c>
      <c r="D5" s="3" t="s">
        <v>90</v>
      </c>
      <c r="E5" s="21" t="s">
        <v>135</v>
      </c>
      <c r="F5" s="3" t="s">
        <v>136</v>
      </c>
      <c r="G5" s="3" t="s">
        <v>90</v>
      </c>
      <c r="H5" s="21" t="s">
        <v>135</v>
      </c>
      <c r="M5" s="29" t="s">
        <v>136</v>
      </c>
      <c r="N5" s="3" t="s">
        <v>90</v>
      </c>
      <c r="O5" s="21" t="s">
        <v>135</v>
      </c>
    </row>
    <row r="6" spans="2:15" x14ac:dyDescent="0.2">
      <c r="B6" s="19">
        <v>36161</v>
      </c>
      <c r="C6" s="124">
        <v>0</v>
      </c>
      <c r="D6" s="125">
        <v>0</v>
      </c>
      <c r="E6" s="126">
        <v>0</v>
      </c>
      <c r="F6" s="140" t="s">
        <v>36</v>
      </c>
      <c r="G6" s="140" t="s">
        <v>36</v>
      </c>
      <c r="H6" s="140" t="s">
        <v>36</v>
      </c>
      <c r="I6" s="203" t="s">
        <v>20</v>
      </c>
      <c r="J6" s="200"/>
      <c r="K6" s="201"/>
      <c r="M6" s="140"/>
      <c r="N6" s="140"/>
      <c r="O6" s="140"/>
    </row>
    <row r="7" spans="2:15" x14ac:dyDescent="0.2">
      <c r="B7" s="19">
        <v>36193</v>
      </c>
      <c r="C7" s="67">
        <v>0</v>
      </c>
      <c r="D7" s="61">
        <v>0</v>
      </c>
      <c r="E7" s="122">
        <v>0</v>
      </c>
      <c r="F7" s="92" t="s">
        <v>36</v>
      </c>
      <c r="G7" s="92" t="s">
        <v>36</v>
      </c>
      <c r="H7" s="92" t="s">
        <v>36</v>
      </c>
      <c r="I7" s="38"/>
      <c r="J7" s="44"/>
      <c r="K7" s="40"/>
      <c r="M7" s="92"/>
      <c r="N7" s="92"/>
      <c r="O7" s="92"/>
    </row>
    <row r="8" spans="2:15" x14ac:dyDescent="0.2">
      <c r="B8" s="19">
        <v>36225</v>
      </c>
      <c r="C8" s="67">
        <v>0</v>
      </c>
      <c r="D8" s="61">
        <v>0</v>
      </c>
      <c r="E8" s="122">
        <v>0</v>
      </c>
      <c r="F8" s="92" t="s">
        <v>36</v>
      </c>
      <c r="G8" s="92" t="s">
        <v>36</v>
      </c>
      <c r="H8" s="92" t="s">
        <v>36</v>
      </c>
      <c r="I8" s="38"/>
      <c r="J8" s="44"/>
      <c r="K8" s="40"/>
      <c r="M8" s="92"/>
      <c r="N8" s="92"/>
      <c r="O8" s="92"/>
    </row>
    <row r="9" spans="2:15" x14ac:dyDescent="0.2">
      <c r="B9" s="19">
        <v>36257</v>
      </c>
      <c r="C9" s="67">
        <v>0</v>
      </c>
      <c r="D9" s="61">
        <v>0</v>
      </c>
      <c r="E9" s="122">
        <v>0</v>
      </c>
      <c r="F9" s="92" t="s">
        <v>36</v>
      </c>
      <c r="G9" s="92" t="s">
        <v>36</v>
      </c>
      <c r="H9" s="92" t="s">
        <v>36</v>
      </c>
      <c r="I9" s="38"/>
      <c r="J9" s="44"/>
      <c r="K9" s="40"/>
      <c r="M9" s="92"/>
      <c r="N9" s="92"/>
      <c r="O9" s="92"/>
    </row>
    <row r="10" spans="2:15" x14ac:dyDescent="0.2">
      <c r="B10" s="19">
        <v>36289</v>
      </c>
      <c r="C10" s="67">
        <v>0</v>
      </c>
      <c r="D10" s="61">
        <v>0</v>
      </c>
      <c r="E10" s="122">
        <v>0</v>
      </c>
      <c r="F10" s="92" t="s">
        <v>36</v>
      </c>
      <c r="G10" s="92" t="s">
        <v>36</v>
      </c>
      <c r="H10" s="92" t="s">
        <v>36</v>
      </c>
      <c r="I10" s="38"/>
      <c r="J10" s="44"/>
      <c r="K10" s="40"/>
      <c r="M10" s="92"/>
      <c r="N10" s="92"/>
      <c r="O10" s="92"/>
    </row>
    <row r="11" spans="2:15" x14ac:dyDescent="0.2">
      <c r="B11" s="19">
        <v>36321</v>
      </c>
      <c r="C11" s="67">
        <v>0</v>
      </c>
      <c r="D11" s="61">
        <v>0</v>
      </c>
      <c r="E11" s="122">
        <v>0</v>
      </c>
      <c r="F11" s="92" t="s">
        <v>36</v>
      </c>
      <c r="G11" s="92" t="s">
        <v>36</v>
      </c>
      <c r="H11" s="92" t="s">
        <v>36</v>
      </c>
      <c r="I11" s="38"/>
      <c r="J11" s="44"/>
      <c r="K11" s="40"/>
      <c r="M11" s="92"/>
      <c r="N11" s="92"/>
      <c r="O11" s="92"/>
    </row>
    <row r="12" spans="2:15" ht="13.5" thickBot="1" x14ac:dyDescent="0.25">
      <c r="B12" s="19">
        <v>36353</v>
      </c>
      <c r="C12" s="67">
        <v>0</v>
      </c>
      <c r="D12" s="61">
        <v>0</v>
      </c>
      <c r="E12" s="122">
        <v>0</v>
      </c>
      <c r="F12" s="92" t="s">
        <v>36</v>
      </c>
      <c r="G12" s="92" t="s">
        <v>36</v>
      </c>
      <c r="H12" s="92" t="s">
        <v>36</v>
      </c>
      <c r="I12" s="41"/>
      <c r="J12" s="48"/>
      <c r="K12" s="43"/>
      <c r="M12" s="92"/>
      <c r="N12" s="92"/>
      <c r="O12" s="92"/>
    </row>
    <row r="13" spans="2:15" x14ac:dyDescent="0.2">
      <c r="B13" s="19">
        <v>36385</v>
      </c>
      <c r="C13" s="67">
        <v>0</v>
      </c>
      <c r="D13" s="61">
        <v>0</v>
      </c>
      <c r="E13" s="122">
        <v>0</v>
      </c>
      <c r="F13" s="92" t="s">
        <v>36</v>
      </c>
      <c r="G13" s="92" t="s">
        <v>36</v>
      </c>
      <c r="H13" s="92" t="s">
        <v>36</v>
      </c>
      <c r="M13" s="92"/>
      <c r="N13" s="92"/>
      <c r="O13" s="92"/>
    </row>
    <row r="14" spans="2:15" x14ac:dyDescent="0.2">
      <c r="B14" s="19">
        <v>36417</v>
      </c>
      <c r="C14" s="67">
        <v>0</v>
      </c>
      <c r="D14" s="61">
        <v>0</v>
      </c>
      <c r="E14" s="122">
        <v>0</v>
      </c>
      <c r="F14" s="92" t="s">
        <v>36</v>
      </c>
      <c r="G14" s="92" t="s">
        <v>36</v>
      </c>
      <c r="H14" s="92" t="s">
        <v>36</v>
      </c>
      <c r="M14" s="92"/>
      <c r="N14" s="92"/>
      <c r="O14" s="92"/>
    </row>
    <row r="15" spans="2:15" x14ac:dyDescent="0.2">
      <c r="B15" s="19">
        <v>36449</v>
      </c>
      <c r="C15" s="67">
        <v>0</v>
      </c>
      <c r="D15" s="61">
        <v>0</v>
      </c>
      <c r="E15" s="122">
        <v>0</v>
      </c>
      <c r="F15" s="92" t="s">
        <v>36</v>
      </c>
      <c r="G15" s="92" t="s">
        <v>36</v>
      </c>
      <c r="H15" s="92" t="s">
        <v>36</v>
      </c>
      <c r="M15" s="92"/>
      <c r="N15" s="92"/>
      <c r="O15" s="92"/>
    </row>
    <row r="16" spans="2:15" x14ac:dyDescent="0.2">
      <c r="B16" s="19">
        <v>36481</v>
      </c>
      <c r="C16" s="67">
        <v>0</v>
      </c>
      <c r="D16" s="61">
        <v>0</v>
      </c>
      <c r="E16" s="122">
        <v>0</v>
      </c>
      <c r="F16" s="92" t="s">
        <v>36</v>
      </c>
      <c r="G16" s="92" t="s">
        <v>36</v>
      </c>
      <c r="H16" s="92" t="s">
        <v>36</v>
      </c>
      <c r="M16" s="92"/>
      <c r="N16" s="92"/>
      <c r="O16" s="92"/>
    </row>
    <row r="17" spans="2:15" ht="13.5" thickBot="1" x14ac:dyDescent="0.25">
      <c r="B17" s="19">
        <v>36513</v>
      </c>
      <c r="C17" s="67">
        <v>0</v>
      </c>
      <c r="D17" s="61">
        <v>0</v>
      </c>
      <c r="E17" s="122">
        <v>0</v>
      </c>
      <c r="F17" s="142" t="s">
        <v>36</v>
      </c>
      <c r="G17" s="142" t="s">
        <v>36</v>
      </c>
      <c r="H17" s="142" t="s">
        <v>36</v>
      </c>
      <c r="M17" s="142"/>
      <c r="N17" s="142"/>
      <c r="O17" s="142"/>
    </row>
    <row r="18" spans="2:15" ht="13.5" thickBot="1" x14ac:dyDescent="0.25">
      <c r="B18" s="18" t="s">
        <v>21</v>
      </c>
      <c r="C18" s="68">
        <v>0</v>
      </c>
      <c r="D18" s="64">
        <v>0</v>
      </c>
      <c r="E18" s="123">
        <v>0</v>
      </c>
      <c r="F18" s="144"/>
      <c r="G18" s="144"/>
      <c r="H18" s="144"/>
      <c r="M18" s="144"/>
      <c r="N18" s="144"/>
      <c r="O18" s="144"/>
    </row>
    <row r="19" spans="2:15" x14ac:dyDescent="0.2">
      <c r="B19" s="19">
        <v>36526</v>
      </c>
      <c r="C19" s="61">
        <v>0</v>
      </c>
      <c r="D19" s="61">
        <v>0</v>
      </c>
      <c r="E19" s="63" t="s">
        <v>36</v>
      </c>
      <c r="F19" s="140" t="s">
        <v>36</v>
      </c>
      <c r="G19" s="140" t="s">
        <v>36</v>
      </c>
      <c r="H19" s="140" t="s">
        <v>36</v>
      </c>
      <c r="I19" s="203" t="s">
        <v>96</v>
      </c>
      <c r="J19" s="200"/>
      <c r="K19" s="201"/>
      <c r="M19" s="140"/>
      <c r="N19" s="140"/>
      <c r="O19" s="140"/>
    </row>
    <row r="20" spans="2:15" x14ac:dyDescent="0.2">
      <c r="B20" s="19">
        <v>36557</v>
      </c>
      <c r="C20" s="61">
        <v>0</v>
      </c>
      <c r="D20" s="61">
        <v>0</v>
      </c>
      <c r="E20" s="63" t="s">
        <v>36</v>
      </c>
      <c r="F20" s="92" t="s">
        <v>36</v>
      </c>
      <c r="G20" s="92" t="s">
        <v>36</v>
      </c>
      <c r="H20" s="92" t="s">
        <v>36</v>
      </c>
      <c r="I20" s="38"/>
      <c r="J20" s="44"/>
      <c r="K20" s="40"/>
      <c r="M20" s="92"/>
      <c r="N20" s="92"/>
      <c r="O20" s="92"/>
    </row>
    <row r="21" spans="2:15" x14ac:dyDescent="0.2">
      <c r="B21" s="19">
        <v>36586</v>
      </c>
      <c r="C21" s="61">
        <v>0</v>
      </c>
      <c r="D21" s="61">
        <v>0</v>
      </c>
      <c r="E21" s="63" t="s">
        <v>36</v>
      </c>
      <c r="F21" s="92" t="s">
        <v>36</v>
      </c>
      <c r="G21" s="92" t="s">
        <v>36</v>
      </c>
      <c r="H21" s="92" t="s">
        <v>36</v>
      </c>
      <c r="I21" s="38"/>
      <c r="J21" s="44"/>
      <c r="K21" s="40"/>
      <c r="M21" s="92"/>
      <c r="N21" s="92"/>
      <c r="O21" s="92"/>
    </row>
    <row r="22" spans="2:15" x14ac:dyDescent="0.2">
      <c r="B22" s="19">
        <v>36617</v>
      </c>
      <c r="C22" s="61">
        <v>72324.998000000007</v>
      </c>
      <c r="D22" s="61">
        <v>15707834.399999999</v>
      </c>
      <c r="E22" s="63">
        <v>217.18402812814452</v>
      </c>
      <c r="F22" s="92" t="s">
        <v>36</v>
      </c>
      <c r="G22" s="92" t="s">
        <v>36</v>
      </c>
      <c r="H22" s="92" t="s">
        <v>36</v>
      </c>
      <c r="I22" s="38"/>
      <c r="J22" s="44"/>
      <c r="K22" s="40"/>
      <c r="M22" s="92"/>
      <c r="N22" s="92"/>
      <c r="O22" s="92"/>
    </row>
    <row r="23" spans="2:15" x14ac:dyDescent="0.2">
      <c r="B23" s="19">
        <v>36647</v>
      </c>
      <c r="C23" s="61">
        <v>35842.400000000001</v>
      </c>
      <c r="D23" s="61">
        <v>7652895.5999999996</v>
      </c>
      <c r="E23" s="63">
        <v>213.5151552351405</v>
      </c>
      <c r="F23" s="92" t="s">
        <v>36</v>
      </c>
      <c r="G23" s="92" t="s">
        <v>36</v>
      </c>
      <c r="H23" s="92" t="s">
        <v>36</v>
      </c>
      <c r="I23" s="38"/>
      <c r="J23" s="44"/>
      <c r="K23" s="40"/>
      <c r="M23" s="92"/>
      <c r="N23" s="92"/>
      <c r="O23" s="92"/>
    </row>
    <row r="24" spans="2:15" x14ac:dyDescent="0.2">
      <c r="B24" s="19">
        <v>36678</v>
      </c>
      <c r="C24" s="61">
        <v>2858.6</v>
      </c>
      <c r="D24" s="61">
        <v>608946.4</v>
      </c>
      <c r="E24" s="63">
        <v>213.02259847477788</v>
      </c>
      <c r="F24" s="92" t="s">
        <v>36</v>
      </c>
      <c r="G24" s="92" t="s">
        <v>36</v>
      </c>
      <c r="H24" s="92" t="s">
        <v>36</v>
      </c>
      <c r="I24" s="38"/>
      <c r="J24" s="44"/>
      <c r="K24" s="40"/>
      <c r="M24" s="92"/>
      <c r="N24" s="92"/>
      <c r="O24" s="92"/>
    </row>
    <row r="25" spans="2:15" ht="13.5" thickBot="1" x14ac:dyDescent="0.25">
      <c r="B25" s="19">
        <v>36708</v>
      </c>
      <c r="C25" s="61">
        <v>0</v>
      </c>
      <c r="D25" s="61">
        <v>0</v>
      </c>
      <c r="E25" s="63" t="s">
        <v>36</v>
      </c>
      <c r="F25" s="92" t="s">
        <v>36</v>
      </c>
      <c r="G25" s="92" t="s">
        <v>36</v>
      </c>
      <c r="H25" s="92" t="s">
        <v>36</v>
      </c>
      <c r="I25" s="41"/>
      <c r="J25" s="48"/>
      <c r="K25" s="43"/>
      <c r="M25" s="92"/>
      <c r="N25" s="92"/>
      <c r="O25" s="92"/>
    </row>
    <row r="26" spans="2:15" x14ac:dyDescent="0.2">
      <c r="B26" s="19">
        <v>36739</v>
      </c>
      <c r="C26" s="61">
        <v>0</v>
      </c>
      <c r="D26" s="61">
        <v>0</v>
      </c>
      <c r="E26" s="63" t="s">
        <v>36</v>
      </c>
      <c r="F26" s="92" t="s">
        <v>36</v>
      </c>
      <c r="G26" s="92" t="s">
        <v>36</v>
      </c>
      <c r="H26" s="92" t="s">
        <v>36</v>
      </c>
      <c r="M26" s="92"/>
      <c r="N26" s="92"/>
      <c r="O26" s="92"/>
    </row>
    <row r="27" spans="2:15" x14ac:dyDescent="0.2">
      <c r="B27" s="19">
        <v>36770</v>
      </c>
      <c r="C27" s="61">
        <v>0</v>
      </c>
      <c r="D27" s="61">
        <v>0</v>
      </c>
      <c r="E27" s="63" t="s">
        <v>36</v>
      </c>
      <c r="F27" s="92" t="s">
        <v>36</v>
      </c>
      <c r="G27" s="92" t="s">
        <v>36</v>
      </c>
      <c r="H27" s="92" t="s">
        <v>36</v>
      </c>
      <c r="M27" s="92"/>
      <c r="N27" s="92"/>
      <c r="O27" s="92"/>
    </row>
    <row r="28" spans="2:15" x14ac:dyDescent="0.2">
      <c r="B28" s="19">
        <v>36800</v>
      </c>
      <c r="C28" s="61">
        <v>0</v>
      </c>
      <c r="D28" s="61">
        <v>0</v>
      </c>
      <c r="E28" s="63" t="s">
        <v>36</v>
      </c>
      <c r="F28" s="92" t="s">
        <v>36</v>
      </c>
      <c r="G28" s="92" t="s">
        <v>36</v>
      </c>
      <c r="H28" s="92" t="s">
        <v>36</v>
      </c>
      <c r="M28" s="92"/>
      <c r="N28" s="92"/>
      <c r="O28" s="92"/>
    </row>
    <row r="29" spans="2:15" x14ac:dyDescent="0.2">
      <c r="B29" s="19">
        <v>36831</v>
      </c>
      <c r="C29" s="61">
        <v>0</v>
      </c>
      <c r="D29" s="61">
        <v>0</v>
      </c>
      <c r="E29" s="63" t="s">
        <v>36</v>
      </c>
      <c r="F29" s="92" t="s">
        <v>36</v>
      </c>
      <c r="G29" s="92" t="s">
        <v>36</v>
      </c>
      <c r="H29" s="92" t="s">
        <v>36</v>
      </c>
      <c r="M29" s="92"/>
      <c r="N29" s="92"/>
      <c r="O29" s="92"/>
    </row>
    <row r="30" spans="2:15" ht="13.5" thickBot="1" x14ac:dyDescent="0.25">
      <c r="B30" s="19">
        <v>36861</v>
      </c>
      <c r="C30" s="61">
        <v>0</v>
      </c>
      <c r="D30" s="61">
        <v>0</v>
      </c>
      <c r="E30" s="63" t="s">
        <v>36</v>
      </c>
      <c r="F30" s="142" t="s">
        <v>36</v>
      </c>
      <c r="G30" s="142" t="s">
        <v>36</v>
      </c>
      <c r="H30" s="142" t="s">
        <v>36</v>
      </c>
      <c r="M30" s="142"/>
      <c r="N30" s="142"/>
      <c r="O30" s="142"/>
    </row>
    <row r="31" spans="2:15" ht="13.5" thickBot="1" x14ac:dyDescent="0.25">
      <c r="B31" s="18" t="s">
        <v>23</v>
      </c>
      <c r="C31" s="64">
        <v>111025.99800000002</v>
      </c>
      <c r="D31" s="64">
        <v>23969676.399999999</v>
      </c>
      <c r="E31" s="66">
        <v>215.89246511434192</v>
      </c>
      <c r="F31" s="144"/>
      <c r="G31" s="144"/>
      <c r="H31" s="144"/>
      <c r="M31" s="144"/>
      <c r="N31" s="144"/>
      <c r="O31" s="144"/>
    </row>
    <row r="32" spans="2:15" x14ac:dyDescent="0.2">
      <c r="B32" s="19">
        <v>36892</v>
      </c>
      <c r="C32" s="61">
        <v>0</v>
      </c>
      <c r="D32" s="61">
        <v>0</v>
      </c>
      <c r="E32" s="63" t="s">
        <v>36</v>
      </c>
      <c r="F32" s="140" t="s">
        <v>36</v>
      </c>
      <c r="G32" s="140" t="s">
        <v>36</v>
      </c>
      <c r="H32" s="140" t="s">
        <v>36</v>
      </c>
      <c r="I32" s="203" t="s">
        <v>22</v>
      </c>
      <c r="J32" s="200"/>
      <c r="K32" s="201"/>
      <c r="M32" s="140"/>
      <c r="N32" s="140"/>
      <c r="O32" s="140"/>
    </row>
    <row r="33" spans="2:15" x14ac:dyDescent="0.2">
      <c r="B33" s="19">
        <v>36923</v>
      </c>
      <c r="C33" s="61">
        <v>0</v>
      </c>
      <c r="D33" s="61">
        <v>0</v>
      </c>
      <c r="E33" s="63" t="s">
        <v>36</v>
      </c>
      <c r="F33" s="92" t="s">
        <v>36</v>
      </c>
      <c r="G33" s="92" t="s">
        <v>36</v>
      </c>
      <c r="H33" s="92" t="s">
        <v>36</v>
      </c>
      <c r="I33" s="38"/>
      <c r="J33" s="44"/>
      <c r="K33" s="40"/>
      <c r="M33" s="92"/>
      <c r="N33" s="92"/>
      <c r="O33" s="92"/>
    </row>
    <row r="34" spans="2:15" x14ac:dyDescent="0.2">
      <c r="B34" s="19">
        <v>36951</v>
      </c>
      <c r="C34" s="61">
        <v>0</v>
      </c>
      <c r="D34" s="61">
        <v>0</v>
      </c>
      <c r="E34" s="63" t="s">
        <v>36</v>
      </c>
      <c r="F34" s="92" t="s">
        <v>36</v>
      </c>
      <c r="G34" s="92" t="s">
        <v>36</v>
      </c>
      <c r="H34" s="92" t="s">
        <v>36</v>
      </c>
      <c r="I34" s="38"/>
      <c r="J34" s="44"/>
      <c r="K34" s="40"/>
      <c r="M34" s="92"/>
      <c r="N34" s="92"/>
      <c r="O34" s="92"/>
    </row>
    <row r="35" spans="2:15" x14ac:dyDescent="0.2">
      <c r="B35" s="19">
        <v>36982</v>
      </c>
      <c r="C35" s="61">
        <v>0</v>
      </c>
      <c r="D35" s="61">
        <v>0</v>
      </c>
      <c r="E35" s="63" t="s">
        <v>36</v>
      </c>
      <c r="F35" s="92" t="s">
        <v>36</v>
      </c>
      <c r="G35" s="92" t="s">
        <v>36</v>
      </c>
      <c r="H35" s="92" t="s">
        <v>36</v>
      </c>
      <c r="I35" s="38"/>
      <c r="J35" s="44"/>
      <c r="K35" s="40"/>
      <c r="M35" s="92"/>
      <c r="N35" s="92"/>
      <c r="O35" s="92"/>
    </row>
    <row r="36" spans="2:15" x14ac:dyDescent="0.2">
      <c r="B36" s="19">
        <v>37012</v>
      </c>
      <c r="C36" s="61">
        <v>1171.5825612499993</v>
      </c>
      <c r="D36" s="61">
        <v>524034.88749694824</v>
      </c>
      <c r="E36" s="63">
        <v>447.2880570515137</v>
      </c>
      <c r="F36" s="92" t="s">
        <v>36</v>
      </c>
      <c r="G36" s="92" t="s">
        <v>36</v>
      </c>
      <c r="H36" s="92" t="s">
        <v>36</v>
      </c>
      <c r="I36" s="38"/>
      <c r="J36" s="44"/>
      <c r="K36" s="40"/>
      <c r="M36" s="92"/>
      <c r="N36" s="92"/>
      <c r="O36" s="92"/>
    </row>
    <row r="37" spans="2:15" ht="13.5" thickBot="1" x14ac:dyDescent="0.25">
      <c r="B37" s="19">
        <v>37043</v>
      </c>
      <c r="C37" s="61">
        <v>1835.0458050003051</v>
      </c>
      <c r="D37" s="61">
        <v>795791.51873779297</v>
      </c>
      <c r="E37" s="63">
        <v>433.66302714043735</v>
      </c>
      <c r="F37" s="92" t="s">
        <v>36</v>
      </c>
      <c r="G37" s="92" t="s">
        <v>36</v>
      </c>
      <c r="H37" s="92" t="s">
        <v>36</v>
      </c>
      <c r="I37" s="41"/>
      <c r="J37" s="48"/>
      <c r="K37" s="43"/>
      <c r="M37" s="92"/>
      <c r="N37" s="92"/>
      <c r="O37" s="92"/>
    </row>
    <row r="38" spans="2:15" x14ac:dyDescent="0.2">
      <c r="B38" s="19">
        <v>37073</v>
      </c>
      <c r="C38" s="61">
        <v>1478.4493749999999</v>
      </c>
      <c r="D38" s="61">
        <v>633535.9140625</v>
      </c>
      <c r="E38" s="63">
        <v>428.51376907139621</v>
      </c>
      <c r="F38" s="92" t="s">
        <v>36</v>
      </c>
      <c r="G38" s="92" t="s">
        <v>36</v>
      </c>
      <c r="H38" s="92" t="s">
        <v>36</v>
      </c>
      <c r="M38" s="92"/>
      <c r="N38" s="92"/>
      <c r="O38" s="92"/>
    </row>
    <row r="39" spans="2:15" x14ac:dyDescent="0.2">
      <c r="B39" s="19">
        <v>37104</v>
      </c>
      <c r="C39" s="61">
        <v>1138.817</v>
      </c>
      <c r="D39" s="61">
        <v>492160</v>
      </c>
      <c r="E39" s="63">
        <v>432.16776707759016</v>
      </c>
      <c r="F39" s="92" t="s">
        <v>36</v>
      </c>
      <c r="G39" s="92" t="s">
        <v>36</v>
      </c>
      <c r="H39" s="92" t="s">
        <v>36</v>
      </c>
      <c r="M39" s="92"/>
      <c r="N39" s="92"/>
      <c r="O39" s="92"/>
    </row>
    <row r="40" spans="2:15" x14ac:dyDescent="0.2">
      <c r="B40" s="19">
        <v>37135</v>
      </c>
      <c r="C40" s="61">
        <v>1545.6212499999999</v>
      </c>
      <c r="D40" s="61">
        <v>643374.6298828125</v>
      </c>
      <c r="E40" s="63">
        <v>416.25633050969799</v>
      </c>
      <c r="F40" s="92" t="s">
        <v>36</v>
      </c>
      <c r="G40" s="92" t="s">
        <v>36</v>
      </c>
      <c r="H40" s="92" t="s">
        <v>36</v>
      </c>
      <c r="M40" s="92"/>
      <c r="N40" s="92"/>
      <c r="O40" s="92"/>
    </row>
    <row r="41" spans="2:15" x14ac:dyDescent="0.2">
      <c r="B41" s="19">
        <v>37165</v>
      </c>
      <c r="C41" s="61">
        <v>219.512</v>
      </c>
      <c r="D41" s="61">
        <v>93376.796875</v>
      </c>
      <c r="E41" s="63">
        <v>425.38356388261235</v>
      </c>
      <c r="F41" s="92" t="s">
        <v>36</v>
      </c>
      <c r="G41" s="92" t="s">
        <v>36</v>
      </c>
      <c r="H41" s="92" t="s">
        <v>36</v>
      </c>
      <c r="M41" s="92"/>
      <c r="N41" s="92"/>
      <c r="O41" s="92"/>
    </row>
    <row r="42" spans="2:15" x14ac:dyDescent="0.2">
      <c r="B42" s="19">
        <v>37196</v>
      </c>
      <c r="C42" s="61">
        <v>31.76951171875</v>
      </c>
      <c r="D42" s="61">
        <v>13043.2099609375</v>
      </c>
      <c r="E42" s="63">
        <v>410.55745761555244</v>
      </c>
      <c r="F42" s="92" t="s">
        <v>36</v>
      </c>
      <c r="G42" s="92" t="s">
        <v>36</v>
      </c>
      <c r="H42" s="92" t="s">
        <v>36</v>
      </c>
      <c r="M42" s="92"/>
      <c r="N42" s="92"/>
      <c r="O42" s="92"/>
    </row>
    <row r="43" spans="2:15" ht="13.5" thickBot="1" x14ac:dyDescent="0.25">
      <c r="B43" s="19">
        <v>37226</v>
      </c>
      <c r="C43" s="61">
        <v>1116.9157499999999</v>
      </c>
      <c r="D43" s="61">
        <v>442573.19921875</v>
      </c>
      <c r="E43" s="63">
        <v>396.24582178087297</v>
      </c>
      <c r="F43" s="142" t="s">
        <v>36</v>
      </c>
      <c r="G43" s="142" t="s">
        <v>36</v>
      </c>
      <c r="H43" s="142" t="s">
        <v>36</v>
      </c>
      <c r="M43" s="142"/>
      <c r="N43" s="142"/>
      <c r="O43" s="142"/>
    </row>
    <row r="44" spans="2:15" ht="13.5" thickBot="1" x14ac:dyDescent="0.25">
      <c r="B44" s="18" t="s">
        <v>24</v>
      </c>
      <c r="C44" s="64">
        <f>SUM(C32:C43)</f>
        <v>8537.7132529690552</v>
      </c>
      <c r="D44" s="64">
        <f>SUM(D32:D43)</f>
        <v>3637890.1562347412</v>
      </c>
      <c r="E44" s="66">
        <f>+D44/C44</f>
        <v>426.09654932714415</v>
      </c>
      <c r="F44" s="144"/>
      <c r="G44" s="144"/>
      <c r="H44" s="144"/>
      <c r="M44" s="144"/>
      <c r="N44" s="144"/>
      <c r="O44" s="144"/>
    </row>
    <row r="45" spans="2:15" x14ac:dyDescent="0.2">
      <c r="B45" s="19">
        <v>37257</v>
      </c>
      <c r="C45" s="67">
        <v>0</v>
      </c>
      <c r="D45" s="61">
        <v>0</v>
      </c>
      <c r="E45" s="122">
        <v>0</v>
      </c>
      <c r="F45" s="140" t="s">
        <v>36</v>
      </c>
      <c r="G45" s="140" t="s">
        <v>36</v>
      </c>
      <c r="H45" s="140" t="s">
        <v>36</v>
      </c>
      <c r="I45" s="203" t="s">
        <v>25</v>
      </c>
      <c r="J45" s="200"/>
      <c r="K45" s="201"/>
      <c r="M45" s="140"/>
      <c r="N45" s="140"/>
      <c r="O45" s="140"/>
    </row>
    <row r="46" spans="2:15" x14ac:dyDescent="0.2">
      <c r="B46" s="19">
        <v>37289</v>
      </c>
      <c r="C46" s="67">
        <v>0</v>
      </c>
      <c r="D46" s="61">
        <v>0</v>
      </c>
      <c r="E46" s="122">
        <v>0</v>
      </c>
      <c r="F46" s="92" t="s">
        <v>36</v>
      </c>
      <c r="G46" s="92" t="s">
        <v>36</v>
      </c>
      <c r="H46" s="92" t="s">
        <v>36</v>
      </c>
      <c r="I46" s="38"/>
      <c r="J46" s="44"/>
      <c r="K46" s="40"/>
      <c r="M46" s="92"/>
      <c r="N46" s="92"/>
      <c r="O46" s="92"/>
    </row>
    <row r="47" spans="2:15" x14ac:dyDescent="0.2">
      <c r="B47" s="19">
        <v>37317</v>
      </c>
      <c r="C47" s="67">
        <v>0</v>
      </c>
      <c r="D47" s="61">
        <v>0</v>
      </c>
      <c r="E47" s="122">
        <v>0</v>
      </c>
      <c r="F47" s="92" t="s">
        <v>36</v>
      </c>
      <c r="G47" s="92" t="s">
        <v>36</v>
      </c>
      <c r="H47" s="92" t="s">
        <v>36</v>
      </c>
      <c r="I47" s="38"/>
      <c r="J47" s="44"/>
      <c r="K47" s="40"/>
      <c r="M47" s="92"/>
      <c r="N47" s="92"/>
      <c r="O47" s="92"/>
    </row>
    <row r="48" spans="2:15" x14ac:dyDescent="0.2">
      <c r="B48" s="19">
        <v>37348</v>
      </c>
      <c r="C48" s="67">
        <v>0</v>
      </c>
      <c r="D48" s="61">
        <v>0</v>
      </c>
      <c r="E48" s="122">
        <v>0</v>
      </c>
      <c r="F48" s="92" t="s">
        <v>36</v>
      </c>
      <c r="G48" s="92" t="s">
        <v>36</v>
      </c>
      <c r="H48" s="92" t="s">
        <v>36</v>
      </c>
      <c r="I48" s="38"/>
      <c r="J48" s="44"/>
      <c r="K48" s="40"/>
      <c r="M48" s="92"/>
      <c r="N48" s="92"/>
      <c r="O48" s="92"/>
    </row>
    <row r="49" spans="2:15" x14ac:dyDescent="0.2">
      <c r="B49" s="19">
        <v>37378</v>
      </c>
      <c r="C49" s="67">
        <v>0</v>
      </c>
      <c r="D49" s="61">
        <v>0</v>
      </c>
      <c r="E49" s="122">
        <v>0</v>
      </c>
      <c r="F49" s="92" t="s">
        <v>36</v>
      </c>
      <c r="G49" s="92" t="s">
        <v>36</v>
      </c>
      <c r="H49" s="92" t="s">
        <v>36</v>
      </c>
      <c r="I49" s="38"/>
      <c r="J49" s="44"/>
      <c r="K49" s="40"/>
      <c r="M49" s="92"/>
      <c r="N49" s="92"/>
      <c r="O49" s="92"/>
    </row>
    <row r="50" spans="2:15" ht="13.5" thickBot="1" x14ac:dyDescent="0.25">
      <c r="B50" s="19">
        <v>37409</v>
      </c>
      <c r="C50" s="67">
        <v>0</v>
      </c>
      <c r="D50" s="61">
        <v>0</v>
      </c>
      <c r="E50" s="122">
        <v>0</v>
      </c>
      <c r="F50" s="92" t="s">
        <v>36</v>
      </c>
      <c r="G50" s="92" t="s">
        <v>36</v>
      </c>
      <c r="H50" s="92" t="s">
        <v>36</v>
      </c>
      <c r="I50" s="41"/>
      <c r="J50" s="48"/>
      <c r="K50" s="43"/>
      <c r="M50" s="92"/>
      <c r="N50" s="92"/>
      <c r="O50" s="92"/>
    </row>
    <row r="51" spans="2:15" x14ac:dyDescent="0.2">
      <c r="B51" s="19">
        <v>37439</v>
      </c>
      <c r="C51" s="67">
        <v>0</v>
      </c>
      <c r="D51" s="61">
        <v>0</v>
      </c>
      <c r="E51" s="122">
        <v>0</v>
      </c>
      <c r="F51" s="92" t="s">
        <v>36</v>
      </c>
      <c r="G51" s="92" t="s">
        <v>36</v>
      </c>
      <c r="H51" s="92" t="s">
        <v>36</v>
      </c>
      <c r="M51" s="92"/>
      <c r="N51" s="92"/>
      <c r="O51" s="92"/>
    </row>
    <row r="52" spans="2:15" x14ac:dyDescent="0.2">
      <c r="B52" s="19">
        <v>37470</v>
      </c>
      <c r="C52" s="67">
        <v>0</v>
      </c>
      <c r="D52" s="61">
        <v>0</v>
      </c>
      <c r="E52" s="122">
        <v>0</v>
      </c>
      <c r="F52" s="92" t="s">
        <v>36</v>
      </c>
      <c r="G52" s="92" t="s">
        <v>36</v>
      </c>
      <c r="H52" s="92" t="s">
        <v>36</v>
      </c>
      <c r="M52" s="92"/>
      <c r="N52" s="92"/>
      <c r="O52" s="92"/>
    </row>
    <row r="53" spans="2:15" x14ac:dyDescent="0.2">
      <c r="B53" s="19">
        <v>37501</v>
      </c>
      <c r="C53" s="67">
        <v>0</v>
      </c>
      <c r="D53" s="61">
        <v>0</v>
      </c>
      <c r="E53" s="122">
        <v>0</v>
      </c>
      <c r="F53" s="92" t="s">
        <v>36</v>
      </c>
      <c r="G53" s="92" t="s">
        <v>36</v>
      </c>
      <c r="H53" s="92" t="s">
        <v>36</v>
      </c>
      <c r="M53" s="92"/>
      <c r="N53" s="92"/>
      <c r="O53" s="92"/>
    </row>
    <row r="54" spans="2:15" x14ac:dyDescent="0.2">
      <c r="B54" s="19">
        <v>37531</v>
      </c>
      <c r="C54" s="67">
        <v>0</v>
      </c>
      <c r="D54" s="61">
        <v>0</v>
      </c>
      <c r="E54" s="122">
        <v>0</v>
      </c>
      <c r="F54" s="92" t="s">
        <v>36</v>
      </c>
      <c r="G54" s="92" t="s">
        <v>36</v>
      </c>
      <c r="H54" s="92" t="s">
        <v>36</v>
      </c>
      <c r="M54" s="92"/>
      <c r="N54" s="92"/>
      <c r="O54" s="92"/>
    </row>
    <row r="55" spans="2:15" x14ac:dyDescent="0.2">
      <c r="B55" s="19">
        <v>37562</v>
      </c>
      <c r="C55" s="67">
        <v>0</v>
      </c>
      <c r="D55" s="61">
        <v>0</v>
      </c>
      <c r="E55" s="122">
        <v>0</v>
      </c>
      <c r="F55" s="92" t="s">
        <v>36</v>
      </c>
      <c r="G55" s="92" t="s">
        <v>36</v>
      </c>
      <c r="H55" s="92" t="s">
        <v>36</v>
      </c>
      <c r="M55" s="92"/>
      <c r="N55" s="92"/>
      <c r="O55" s="92"/>
    </row>
    <row r="56" spans="2:15" ht="13.5" thickBot="1" x14ac:dyDescent="0.25">
      <c r="B56" s="19">
        <v>37592</v>
      </c>
      <c r="C56" s="67">
        <v>0</v>
      </c>
      <c r="D56" s="61">
        <v>0</v>
      </c>
      <c r="E56" s="122">
        <v>0</v>
      </c>
      <c r="F56" s="142" t="s">
        <v>36</v>
      </c>
      <c r="G56" s="142" t="s">
        <v>36</v>
      </c>
      <c r="H56" s="142" t="s">
        <v>36</v>
      </c>
      <c r="M56" s="142"/>
      <c r="N56" s="142"/>
      <c r="O56" s="142"/>
    </row>
    <row r="57" spans="2:15" ht="13.5" thickBot="1" x14ac:dyDescent="0.25">
      <c r="B57" s="18" t="s">
        <v>26</v>
      </c>
      <c r="C57" s="68">
        <v>0</v>
      </c>
      <c r="D57" s="64">
        <v>0</v>
      </c>
      <c r="E57" s="123">
        <v>0</v>
      </c>
      <c r="F57" s="144"/>
      <c r="G57" s="144"/>
      <c r="H57" s="144"/>
      <c r="M57" s="144"/>
      <c r="N57" s="144"/>
      <c r="O57" s="144"/>
    </row>
    <row r="58" spans="2:15" x14ac:dyDescent="0.2">
      <c r="B58" s="19">
        <v>37622</v>
      </c>
      <c r="C58" s="67">
        <v>0</v>
      </c>
      <c r="D58" s="61">
        <v>0</v>
      </c>
      <c r="E58" s="122">
        <v>0</v>
      </c>
      <c r="F58" s="140" t="s">
        <v>36</v>
      </c>
      <c r="G58" s="140" t="s">
        <v>36</v>
      </c>
      <c r="H58" s="140" t="s">
        <v>36</v>
      </c>
      <c r="I58" s="199" t="s">
        <v>27</v>
      </c>
      <c r="J58" s="200"/>
      <c r="K58" s="201"/>
      <c r="M58" s="140"/>
      <c r="N58" s="140"/>
      <c r="O58" s="140"/>
    </row>
    <row r="59" spans="2:15" x14ac:dyDescent="0.2">
      <c r="B59" s="19">
        <v>37653</v>
      </c>
      <c r="C59" s="67">
        <v>0</v>
      </c>
      <c r="D59" s="61">
        <v>0</v>
      </c>
      <c r="E59" s="122">
        <v>0</v>
      </c>
      <c r="F59" s="92" t="s">
        <v>36</v>
      </c>
      <c r="G59" s="92" t="s">
        <v>36</v>
      </c>
      <c r="H59" s="92" t="s">
        <v>36</v>
      </c>
      <c r="I59" s="38"/>
      <c r="J59" s="44"/>
      <c r="K59" s="40"/>
      <c r="M59" s="92"/>
      <c r="N59" s="92"/>
      <c r="O59" s="92"/>
    </row>
    <row r="60" spans="2:15" x14ac:dyDescent="0.2">
      <c r="B60" s="19">
        <v>37681</v>
      </c>
      <c r="C60" s="67">
        <v>0</v>
      </c>
      <c r="D60" s="61">
        <v>0</v>
      </c>
      <c r="E60" s="122">
        <v>0</v>
      </c>
      <c r="F60" s="92" t="s">
        <v>36</v>
      </c>
      <c r="G60" s="92" t="s">
        <v>36</v>
      </c>
      <c r="H60" s="92" t="s">
        <v>36</v>
      </c>
      <c r="I60" s="38"/>
      <c r="J60" s="44"/>
      <c r="K60" s="40"/>
      <c r="M60" s="92"/>
      <c r="N60" s="92"/>
      <c r="O60" s="92"/>
    </row>
    <row r="61" spans="2:15" x14ac:dyDescent="0.2">
      <c r="B61" s="19">
        <v>37712</v>
      </c>
      <c r="C61" s="67">
        <v>0</v>
      </c>
      <c r="D61" s="61">
        <v>0</v>
      </c>
      <c r="E61" s="122">
        <v>0</v>
      </c>
      <c r="F61" s="92" t="s">
        <v>36</v>
      </c>
      <c r="G61" s="92" t="s">
        <v>36</v>
      </c>
      <c r="H61" s="92" t="s">
        <v>36</v>
      </c>
      <c r="I61" s="38"/>
      <c r="J61" s="44"/>
      <c r="K61" s="40"/>
      <c r="M61" s="92"/>
      <c r="N61" s="92"/>
      <c r="O61" s="92"/>
    </row>
    <row r="62" spans="2:15" x14ac:dyDescent="0.2">
      <c r="B62" s="19">
        <v>37742</v>
      </c>
      <c r="C62" s="67">
        <v>0</v>
      </c>
      <c r="D62" s="61">
        <v>0</v>
      </c>
      <c r="E62" s="122">
        <v>0</v>
      </c>
      <c r="F62" s="92" t="s">
        <v>36</v>
      </c>
      <c r="G62" s="92" t="s">
        <v>36</v>
      </c>
      <c r="H62" s="92" t="s">
        <v>36</v>
      </c>
      <c r="I62" s="38"/>
      <c r="J62" s="44"/>
      <c r="K62" s="40"/>
      <c r="M62" s="92"/>
      <c r="N62" s="92"/>
      <c r="O62" s="92"/>
    </row>
    <row r="63" spans="2:15" ht="13.5" thickBot="1" x14ac:dyDescent="0.25">
      <c r="B63" s="19">
        <v>37773</v>
      </c>
      <c r="C63" s="67">
        <v>0</v>
      </c>
      <c r="D63" s="61">
        <v>0</v>
      </c>
      <c r="E63" s="122">
        <v>0</v>
      </c>
      <c r="F63" s="92" t="s">
        <v>36</v>
      </c>
      <c r="G63" s="92" t="s">
        <v>36</v>
      </c>
      <c r="H63" s="92" t="s">
        <v>36</v>
      </c>
      <c r="I63" s="41"/>
      <c r="J63" s="48"/>
      <c r="K63" s="43"/>
      <c r="M63" s="92"/>
      <c r="N63" s="92"/>
      <c r="O63" s="92"/>
    </row>
    <row r="64" spans="2:15" x14ac:dyDescent="0.2">
      <c r="B64" s="19">
        <v>37803</v>
      </c>
      <c r="C64" s="67">
        <v>0</v>
      </c>
      <c r="D64" s="61">
        <v>0</v>
      </c>
      <c r="E64" s="122">
        <v>0</v>
      </c>
      <c r="F64" s="92" t="s">
        <v>36</v>
      </c>
      <c r="G64" s="92" t="s">
        <v>36</v>
      </c>
      <c r="H64" s="92" t="s">
        <v>36</v>
      </c>
      <c r="M64" s="92"/>
      <c r="N64" s="92"/>
      <c r="O64" s="92"/>
    </row>
    <row r="65" spans="2:15" x14ac:dyDescent="0.2">
      <c r="B65" s="19">
        <v>37834</v>
      </c>
      <c r="C65" s="67">
        <v>0</v>
      </c>
      <c r="D65" s="61">
        <v>0</v>
      </c>
      <c r="E65" s="122">
        <v>0</v>
      </c>
      <c r="F65" s="92" t="s">
        <v>36</v>
      </c>
      <c r="G65" s="92" t="s">
        <v>36</v>
      </c>
      <c r="H65" s="92" t="s">
        <v>36</v>
      </c>
      <c r="M65" s="92"/>
      <c r="N65" s="92"/>
      <c r="O65" s="92"/>
    </row>
    <row r="66" spans="2:15" x14ac:dyDescent="0.2">
      <c r="B66" s="19">
        <v>37865</v>
      </c>
      <c r="C66" s="67">
        <v>0</v>
      </c>
      <c r="D66" s="61">
        <v>0</v>
      </c>
      <c r="E66" s="122">
        <v>0</v>
      </c>
      <c r="F66" s="92" t="s">
        <v>36</v>
      </c>
      <c r="G66" s="92" t="s">
        <v>36</v>
      </c>
      <c r="H66" s="92" t="s">
        <v>36</v>
      </c>
      <c r="M66" s="92"/>
      <c r="N66" s="92"/>
      <c r="O66" s="92"/>
    </row>
    <row r="67" spans="2:15" x14ac:dyDescent="0.2">
      <c r="B67" s="19">
        <v>37895</v>
      </c>
      <c r="C67" s="67">
        <v>0</v>
      </c>
      <c r="D67" s="61">
        <v>0</v>
      </c>
      <c r="E67" s="122">
        <v>0</v>
      </c>
      <c r="F67" s="92" t="s">
        <v>36</v>
      </c>
      <c r="G67" s="92" t="s">
        <v>36</v>
      </c>
      <c r="H67" s="92" t="s">
        <v>36</v>
      </c>
      <c r="M67" s="92"/>
      <c r="N67" s="92"/>
      <c r="O67" s="92"/>
    </row>
    <row r="68" spans="2:15" x14ac:dyDescent="0.2">
      <c r="B68" s="19">
        <v>37926</v>
      </c>
      <c r="C68" s="67">
        <v>0</v>
      </c>
      <c r="D68" s="61">
        <v>0</v>
      </c>
      <c r="E68" s="122">
        <v>0</v>
      </c>
      <c r="F68" s="92" t="s">
        <v>36</v>
      </c>
      <c r="G68" s="92" t="s">
        <v>36</v>
      </c>
      <c r="H68" s="92" t="s">
        <v>36</v>
      </c>
      <c r="M68" s="92"/>
      <c r="N68" s="92"/>
      <c r="O68" s="92"/>
    </row>
    <row r="69" spans="2:15" ht="13.5" thickBot="1" x14ac:dyDescent="0.25">
      <c r="B69" s="19">
        <v>37956</v>
      </c>
      <c r="C69" s="67">
        <v>0</v>
      </c>
      <c r="D69" s="61">
        <v>0</v>
      </c>
      <c r="E69" s="122">
        <v>0</v>
      </c>
      <c r="F69" s="142" t="s">
        <v>36</v>
      </c>
      <c r="G69" s="142" t="s">
        <v>36</v>
      </c>
      <c r="H69" s="142" t="s">
        <v>36</v>
      </c>
      <c r="M69" s="142"/>
      <c r="N69" s="142"/>
      <c r="O69" s="142"/>
    </row>
    <row r="70" spans="2:15" ht="13.5" thickBot="1" x14ac:dyDescent="0.25">
      <c r="B70" s="56" t="s">
        <v>28</v>
      </c>
      <c r="C70" s="68">
        <v>0</v>
      </c>
      <c r="D70" s="64">
        <v>0</v>
      </c>
      <c r="E70" s="123">
        <v>0</v>
      </c>
      <c r="F70" s="144"/>
      <c r="G70" s="144"/>
      <c r="H70" s="144"/>
      <c r="M70" s="144"/>
      <c r="N70" s="144"/>
      <c r="O70" s="144"/>
    </row>
    <row r="71" spans="2:15" x14ac:dyDescent="0.2">
      <c r="B71" s="19">
        <v>37987</v>
      </c>
      <c r="C71" s="67">
        <v>0</v>
      </c>
      <c r="D71" s="61">
        <v>0</v>
      </c>
      <c r="E71" s="122">
        <v>0</v>
      </c>
      <c r="F71" s="140" t="s">
        <v>36</v>
      </c>
      <c r="G71" s="140" t="s">
        <v>36</v>
      </c>
      <c r="H71" s="140" t="s">
        <v>36</v>
      </c>
      <c r="I71" s="199" t="s">
        <v>29</v>
      </c>
      <c r="J71" s="200"/>
      <c r="K71" s="201"/>
      <c r="M71" s="140"/>
      <c r="N71" s="140"/>
      <c r="O71" s="140"/>
    </row>
    <row r="72" spans="2:15" x14ac:dyDescent="0.2">
      <c r="B72" s="19">
        <v>38018</v>
      </c>
      <c r="C72" s="67">
        <v>0</v>
      </c>
      <c r="D72" s="61">
        <v>0</v>
      </c>
      <c r="E72" s="122">
        <v>0</v>
      </c>
      <c r="F72" s="92" t="s">
        <v>36</v>
      </c>
      <c r="G72" s="92" t="s">
        <v>36</v>
      </c>
      <c r="H72" s="92" t="s">
        <v>36</v>
      </c>
      <c r="I72" s="38"/>
      <c r="J72" s="44"/>
      <c r="K72" s="40"/>
      <c r="M72" s="92"/>
      <c r="N72" s="92"/>
      <c r="O72" s="92"/>
    </row>
    <row r="73" spans="2:15" x14ac:dyDescent="0.2">
      <c r="B73" s="19">
        <v>38047</v>
      </c>
      <c r="C73" s="67">
        <v>0</v>
      </c>
      <c r="D73" s="61">
        <v>0</v>
      </c>
      <c r="E73" s="122">
        <v>0</v>
      </c>
      <c r="F73" s="92" t="s">
        <v>36</v>
      </c>
      <c r="G73" s="92" t="s">
        <v>36</v>
      </c>
      <c r="H73" s="92" t="s">
        <v>36</v>
      </c>
      <c r="I73" s="38"/>
      <c r="J73" s="44"/>
      <c r="K73" s="40"/>
      <c r="M73" s="92"/>
      <c r="N73" s="92"/>
      <c r="O73" s="92"/>
    </row>
    <row r="74" spans="2:15" x14ac:dyDescent="0.2">
      <c r="B74" s="19">
        <v>38078</v>
      </c>
      <c r="C74" s="67">
        <v>0</v>
      </c>
      <c r="D74" s="61">
        <v>0</v>
      </c>
      <c r="E74" s="122">
        <v>0</v>
      </c>
      <c r="F74" s="92" t="s">
        <v>36</v>
      </c>
      <c r="G74" s="92" t="s">
        <v>36</v>
      </c>
      <c r="H74" s="92" t="s">
        <v>36</v>
      </c>
      <c r="I74" s="38"/>
      <c r="J74" s="44"/>
      <c r="K74" s="40"/>
      <c r="M74" s="92"/>
      <c r="N74" s="92"/>
      <c r="O74" s="92"/>
    </row>
    <row r="75" spans="2:15" x14ac:dyDescent="0.2">
      <c r="B75" s="19">
        <v>38108</v>
      </c>
      <c r="C75" s="67">
        <v>0</v>
      </c>
      <c r="D75" s="61">
        <v>0</v>
      </c>
      <c r="E75" s="122">
        <v>0</v>
      </c>
      <c r="F75" s="92" t="s">
        <v>36</v>
      </c>
      <c r="G75" s="92" t="s">
        <v>36</v>
      </c>
      <c r="H75" s="92" t="s">
        <v>36</v>
      </c>
      <c r="I75" s="38"/>
      <c r="J75" s="44"/>
      <c r="K75" s="40"/>
      <c r="M75" s="92"/>
      <c r="N75" s="92"/>
      <c r="O75" s="92"/>
    </row>
    <row r="76" spans="2:15" ht="13.5" thickBot="1" x14ac:dyDescent="0.25">
      <c r="B76" s="19">
        <v>38139</v>
      </c>
      <c r="C76" s="67">
        <v>0</v>
      </c>
      <c r="D76" s="61">
        <v>0</v>
      </c>
      <c r="E76" s="122">
        <v>0</v>
      </c>
      <c r="F76" s="92" t="s">
        <v>36</v>
      </c>
      <c r="G76" s="92" t="s">
        <v>36</v>
      </c>
      <c r="H76" s="92" t="s">
        <v>36</v>
      </c>
      <c r="I76" s="41"/>
      <c r="J76" s="48"/>
      <c r="K76" s="43"/>
      <c r="M76" s="92"/>
      <c r="N76" s="92"/>
      <c r="O76" s="92"/>
    </row>
    <row r="77" spans="2:15" x14ac:dyDescent="0.2">
      <c r="B77" s="19">
        <v>38169</v>
      </c>
      <c r="C77" s="67">
        <v>0</v>
      </c>
      <c r="D77" s="61">
        <v>0</v>
      </c>
      <c r="E77" s="122">
        <v>0</v>
      </c>
      <c r="F77" s="92" t="s">
        <v>36</v>
      </c>
      <c r="G77" s="92" t="s">
        <v>36</v>
      </c>
      <c r="H77" s="92" t="s">
        <v>36</v>
      </c>
      <c r="M77" s="92"/>
      <c r="N77" s="92"/>
      <c r="O77" s="92"/>
    </row>
    <row r="78" spans="2:15" x14ac:dyDescent="0.2">
      <c r="B78" s="19">
        <v>38200</v>
      </c>
      <c r="C78" s="67">
        <v>0</v>
      </c>
      <c r="D78" s="61">
        <v>0</v>
      </c>
      <c r="E78" s="122">
        <v>0</v>
      </c>
      <c r="F78" s="92" t="s">
        <v>36</v>
      </c>
      <c r="G78" s="92" t="s">
        <v>36</v>
      </c>
      <c r="H78" s="92" t="s">
        <v>36</v>
      </c>
      <c r="M78" s="92"/>
      <c r="N78" s="92"/>
      <c r="O78" s="92"/>
    </row>
    <row r="79" spans="2:15" x14ac:dyDescent="0.2">
      <c r="B79" s="19">
        <v>38231</v>
      </c>
      <c r="C79" s="67">
        <v>0</v>
      </c>
      <c r="D79" s="61">
        <v>0</v>
      </c>
      <c r="E79" s="122">
        <v>0</v>
      </c>
      <c r="F79" s="92" t="s">
        <v>36</v>
      </c>
      <c r="G79" s="92" t="s">
        <v>36</v>
      </c>
      <c r="H79" s="92" t="s">
        <v>36</v>
      </c>
      <c r="M79" s="92"/>
      <c r="N79" s="92"/>
      <c r="O79" s="92"/>
    </row>
    <row r="80" spans="2:15" x14ac:dyDescent="0.2">
      <c r="B80" s="19">
        <v>38261</v>
      </c>
      <c r="C80" s="67">
        <v>0</v>
      </c>
      <c r="D80" s="61">
        <v>0</v>
      </c>
      <c r="E80" s="122">
        <v>0</v>
      </c>
      <c r="F80" s="92" t="s">
        <v>36</v>
      </c>
      <c r="G80" s="92" t="s">
        <v>36</v>
      </c>
      <c r="H80" s="92" t="s">
        <v>36</v>
      </c>
      <c r="M80" s="92"/>
      <c r="N80" s="92"/>
      <c r="O80" s="92"/>
    </row>
    <row r="81" spans="2:15" x14ac:dyDescent="0.2">
      <c r="B81" s="19">
        <v>38292</v>
      </c>
      <c r="C81" s="67">
        <v>0</v>
      </c>
      <c r="D81" s="61">
        <v>0</v>
      </c>
      <c r="E81" s="122">
        <v>0</v>
      </c>
      <c r="F81" s="92" t="s">
        <v>36</v>
      </c>
      <c r="G81" s="92" t="s">
        <v>36</v>
      </c>
      <c r="H81" s="92" t="s">
        <v>36</v>
      </c>
      <c r="M81" s="92"/>
      <c r="N81" s="92"/>
      <c r="O81" s="92"/>
    </row>
    <row r="82" spans="2:15" ht="13.5" thickBot="1" x14ac:dyDescent="0.25">
      <c r="B82" s="19">
        <v>38322</v>
      </c>
      <c r="C82" s="67">
        <v>0</v>
      </c>
      <c r="D82" s="61">
        <v>0</v>
      </c>
      <c r="E82" s="122">
        <v>0</v>
      </c>
      <c r="F82" s="142" t="s">
        <v>36</v>
      </c>
      <c r="G82" s="142" t="s">
        <v>36</v>
      </c>
      <c r="H82" s="142" t="s">
        <v>36</v>
      </c>
      <c r="M82" s="142"/>
      <c r="N82" s="142"/>
      <c r="O82" s="142"/>
    </row>
    <row r="83" spans="2:15" ht="13.5" thickBot="1" x14ac:dyDescent="0.25">
      <c r="B83" s="56" t="s">
        <v>30</v>
      </c>
      <c r="C83" s="68">
        <v>0</v>
      </c>
      <c r="D83" s="64">
        <v>0</v>
      </c>
      <c r="E83" s="123">
        <v>0</v>
      </c>
      <c r="F83" s="144"/>
      <c r="G83" s="144"/>
      <c r="H83" s="144"/>
      <c r="M83" s="144"/>
      <c r="N83" s="144"/>
      <c r="O83" s="144"/>
    </row>
    <row r="84" spans="2:15" x14ac:dyDescent="0.2">
      <c r="B84" s="19">
        <v>38353</v>
      </c>
      <c r="C84" s="67">
        <v>0</v>
      </c>
      <c r="D84" s="61">
        <v>0</v>
      </c>
      <c r="E84" s="122">
        <v>0</v>
      </c>
      <c r="F84" s="140" t="s">
        <v>36</v>
      </c>
      <c r="G84" s="140" t="s">
        <v>36</v>
      </c>
      <c r="H84" s="140" t="s">
        <v>36</v>
      </c>
      <c r="I84" s="199" t="s">
        <v>31</v>
      </c>
      <c r="J84" s="200"/>
      <c r="K84" s="201"/>
      <c r="M84" s="140"/>
      <c r="N84" s="140"/>
      <c r="O84" s="140"/>
    </row>
    <row r="85" spans="2:15" x14ac:dyDescent="0.2">
      <c r="B85" s="19">
        <v>38384</v>
      </c>
      <c r="C85" s="67">
        <v>0</v>
      </c>
      <c r="D85" s="61">
        <v>0</v>
      </c>
      <c r="E85" s="122">
        <v>0</v>
      </c>
      <c r="F85" s="92" t="s">
        <v>36</v>
      </c>
      <c r="G85" s="92" t="s">
        <v>36</v>
      </c>
      <c r="H85" s="92" t="s">
        <v>36</v>
      </c>
      <c r="I85" s="38"/>
      <c r="J85" s="44"/>
      <c r="K85" s="40"/>
      <c r="M85" s="92"/>
      <c r="N85" s="92"/>
      <c r="O85" s="92"/>
    </row>
    <row r="86" spans="2:15" x14ac:dyDescent="0.2">
      <c r="B86" s="19">
        <v>38412</v>
      </c>
      <c r="C86" s="67">
        <v>0</v>
      </c>
      <c r="D86" s="61">
        <v>0</v>
      </c>
      <c r="E86" s="122">
        <v>0</v>
      </c>
      <c r="F86" s="92" t="s">
        <v>36</v>
      </c>
      <c r="G86" s="92" t="s">
        <v>36</v>
      </c>
      <c r="H86" s="92" t="s">
        <v>36</v>
      </c>
      <c r="I86" s="38"/>
      <c r="J86" s="44"/>
      <c r="K86" s="40"/>
      <c r="M86" s="92"/>
      <c r="N86" s="92"/>
      <c r="O86" s="92"/>
    </row>
    <row r="87" spans="2:15" x14ac:dyDescent="0.2">
      <c r="B87" s="19">
        <v>38443</v>
      </c>
      <c r="C87" s="67">
        <v>0</v>
      </c>
      <c r="D87" s="61">
        <v>0</v>
      </c>
      <c r="E87" s="122">
        <v>0</v>
      </c>
      <c r="F87" s="92" t="s">
        <v>36</v>
      </c>
      <c r="G87" s="92" t="s">
        <v>36</v>
      </c>
      <c r="H87" s="92" t="s">
        <v>36</v>
      </c>
      <c r="I87" s="38"/>
      <c r="J87" s="44"/>
      <c r="K87" s="40"/>
      <c r="M87" s="92"/>
      <c r="N87" s="92"/>
      <c r="O87" s="92"/>
    </row>
    <row r="88" spans="2:15" x14ac:dyDescent="0.2">
      <c r="B88" s="19">
        <v>38473</v>
      </c>
      <c r="C88" s="67">
        <v>0</v>
      </c>
      <c r="D88" s="61">
        <v>0</v>
      </c>
      <c r="E88" s="122">
        <v>0</v>
      </c>
      <c r="F88" s="92" t="s">
        <v>36</v>
      </c>
      <c r="G88" s="92" t="s">
        <v>36</v>
      </c>
      <c r="H88" s="92" t="s">
        <v>36</v>
      </c>
      <c r="I88" s="38"/>
      <c r="J88" s="44"/>
      <c r="K88" s="40"/>
      <c r="M88" s="92"/>
      <c r="N88" s="92"/>
      <c r="O88" s="92"/>
    </row>
    <row r="89" spans="2:15" ht="13.5" thickBot="1" x14ac:dyDescent="0.25">
      <c r="B89" s="19">
        <v>38504</v>
      </c>
      <c r="C89" s="67">
        <v>0</v>
      </c>
      <c r="D89" s="61">
        <v>0</v>
      </c>
      <c r="E89" s="122">
        <v>0</v>
      </c>
      <c r="F89" s="92" t="s">
        <v>36</v>
      </c>
      <c r="G89" s="92" t="s">
        <v>36</v>
      </c>
      <c r="H89" s="92" t="s">
        <v>36</v>
      </c>
      <c r="I89" s="41"/>
      <c r="J89" s="48"/>
      <c r="K89" s="43"/>
      <c r="M89" s="92"/>
      <c r="N89" s="92"/>
      <c r="O89" s="92"/>
    </row>
    <row r="90" spans="2:15" x14ac:dyDescent="0.2">
      <c r="B90" s="19">
        <v>38534</v>
      </c>
      <c r="C90" s="67">
        <v>0</v>
      </c>
      <c r="D90" s="61">
        <v>0</v>
      </c>
      <c r="E90" s="122">
        <v>0</v>
      </c>
      <c r="F90" s="92" t="s">
        <v>36</v>
      </c>
      <c r="G90" s="92" t="s">
        <v>36</v>
      </c>
      <c r="H90" s="92" t="s">
        <v>36</v>
      </c>
      <c r="M90" s="92"/>
      <c r="N90" s="92"/>
      <c r="O90" s="92"/>
    </row>
    <row r="91" spans="2:15" x14ac:dyDescent="0.2">
      <c r="B91" s="19">
        <v>38565</v>
      </c>
      <c r="C91" s="67">
        <v>0</v>
      </c>
      <c r="D91" s="61">
        <v>0</v>
      </c>
      <c r="E91" s="122">
        <v>0</v>
      </c>
      <c r="F91" s="92" t="s">
        <v>36</v>
      </c>
      <c r="G91" s="92" t="s">
        <v>36</v>
      </c>
      <c r="H91" s="92" t="s">
        <v>36</v>
      </c>
      <c r="M91" s="92"/>
      <c r="N91" s="92"/>
      <c r="O91" s="92"/>
    </row>
    <row r="92" spans="2:15" x14ac:dyDescent="0.2">
      <c r="B92" s="19">
        <v>38596</v>
      </c>
      <c r="C92" s="67">
        <v>0</v>
      </c>
      <c r="D92" s="61">
        <v>0</v>
      </c>
      <c r="E92" s="122">
        <v>0</v>
      </c>
      <c r="F92" s="92" t="s">
        <v>36</v>
      </c>
      <c r="G92" s="92" t="s">
        <v>36</v>
      </c>
      <c r="H92" s="92" t="s">
        <v>36</v>
      </c>
      <c r="M92" s="92"/>
      <c r="N92" s="92"/>
      <c r="O92" s="92"/>
    </row>
    <row r="93" spans="2:15" x14ac:dyDescent="0.2">
      <c r="B93" s="19">
        <v>38626</v>
      </c>
      <c r="C93" s="67">
        <v>0</v>
      </c>
      <c r="D93" s="61">
        <v>0</v>
      </c>
      <c r="E93" s="122">
        <v>0</v>
      </c>
      <c r="F93" s="92" t="s">
        <v>36</v>
      </c>
      <c r="G93" s="92" t="s">
        <v>36</v>
      </c>
      <c r="H93" s="92" t="s">
        <v>36</v>
      </c>
      <c r="M93" s="92"/>
      <c r="N93" s="92"/>
      <c r="O93" s="92"/>
    </row>
    <row r="94" spans="2:15" x14ac:dyDescent="0.2">
      <c r="B94" s="19">
        <v>38657</v>
      </c>
      <c r="C94" s="67">
        <v>0</v>
      </c>
      <c r="D94" s="61">
        <v>0</v>
      </c>
      <c r="E94" s="122">
        <v>0</v>
      </c>
      <c r="F94" s="92" t="s">
        <v>36</v>
      </c>
      <c r="G94" s="92" t="s">
        <v>36</v>
      </c>
      <c r="H94" s="92" t="s">
        <v>36</v>
      </c>
      <c r="M94" s="92"/>
      <c r="N94" s="92"/>
      <c r="O94" s="92"/>
    </row>
    <row r="95" spans="2:15" ht="13.5" thickBot="1" x14ac:dyDescent="0.25">
      <c r="B95" s="19">
        <v>38687</v>
      </c>
      <c r="C95" s="67">
        <v>0</v>
      </c>
      <c r="D95" s="61">
        <v>0</v>
      </c>
      <c r="E95" s="122">
        <v>0</v>
      </c>
      <c r="F95" s="142" t="s">
        <v>36</v>
      </c>
      <c r="G95" s="142" t="s">
        <v>36</v>
      </c>
      <c r="H95" s="142" t="s">
        <v>36</v>
      </c>
      <c r="M95" s="142"/>
      <c r="N95" s="142"/>
      <c r="O95" s="142"/>
    </row>
    <row r="96" spans="2:15" ht="13.5" thickBot="1" x14ac:dyDescent="0.25">
      <c r="B96" s="56" t="s">
        <v>32</v>
      </c>
      <c r="C96" s="68">
        <v>0</v>
      </c>
      <c r="D96" s="64">
        <v>0</v>
      </c>
      <c r="E96" s="123">
        <v>0</v>
      </c>
      <c r="F96" s="144"/>
      <c r="G96" s="144"/>
      <c r="H96" s="144"/>
      <c r="M96" s="144"/>
      <c r="N96" s="144"/>
      <c r="O96" s="144"/>
    </row>
    <row r="97" spans="2:15" x14ac:dyDescent="0.2">
      <c r="B97" s="19">
        <v>38718</v>
      </c>
      <c r="C97" s="67">
        <v>0</v>
      </c>
      <c r="D97" s="61">
        <v>0</v>
      </c>
      <c r="E97" s="122">
        <v>0</v>
      </c>
      <c r="F97" s="140" t="s">
        <v>36</v>
      </c>
      <c r="G97" s="140" t="s">
        <v>36</v>
      </c>
      <c r="H97" s="140" t="s">
        <v>36</v>
      </c>
      <c r="I97" s="199" t="s">
        <v>33</v>
      </c>
      <c r="J97" s="200"/>
      <c r="K97" s="201"/>
      <c r="M97" s="140"/>
      <c r="N97" s="140"/>
      <c r="O97" s="140"/>
    </row>
    <row r="98" spans="2:15" x14ac:dyDescent="0.2">
      <c r="B98" s="19">
        <v>38749</v>
      </c>
      <c r="C98" s="67">
        <v>0</v>
      </c>
      <c r="D98" s="61">
        <v>0</v>
      </c>
      <c r="E98" s="122">
        <v>0</v>
      </c>
      <c r="F98" s="92" t="s">
        <v>36</v>
      </c>
      <c r="G98" s="92" t="s">
        <v>36</v>
      </c>
      <c r="H98" s="92" t="s">
        <v>36</v>
      </c>
      <c r="I98" s="38"/>
      <c r="J98" s="44"/>
      <c r="K98" s="40"/>
      <c r="M98" s="92"/>
      <c r="N98" s="92"/>
      <c r="O98" s="92"/>
    </row>
    <row r="99" spans="2:15" x14ac:dyDescent="0.2">
      <c r="B99" s="19">
        <v>38777</v>
      </c>
      <c r="C99" s="67">
        <v>0</v>
      </c>
      <c r="D99" s="61">
        <v>0</v>
      </c>
      <c r="E99" s="122">
        <v>0</v>
      </c>
      <c r="F99" s="92" t="s">
        <v>36</v>
      </c>
      <c r="G99" s="92" t="s">
        <v>36</v>
      </c>
      <c r="H99" s="92" t="s">
        <v>36</v>
      </c>
      <c r="I99" s="38"/>
      <c r="J99" s="44"/>
      <c r="K99" s="40"/>
      <c r="M99" s="92"/>
      <c r="N99" s="92"/>
      <c r="O99" s="92"/>
    </row>
    <row r="100" spans="2:15" x14ac:dyDescent="0.2">
      <c r="B100" s="19">
        <v>38808</v>
      </c>
      <c r="C100" s="67">
        <v>0</v>
      </c>
      <c r="D100" s="61">
        <v>0</v>
      </c>
      <c r="E100" s="122">
        <v>0</v>
      </c>
      <c r="F100" s="92" t="s">
        <v>36</v>
      </c>
      <c r="G100" s="92" t="s">
        <v>36</v>
      </c>
      <c r="H100" s="92" t="s">
        <v>36</v>
      </c>
      <c r="I100" s="38"/>
      <c r="J100" s="44"/>
      <c r="K100" s="40"/>
      <c r="M100" s="92"/>
      <c r="N100" s="92"/>
      <c r="O100" s="92"/>
    </row>
    <row r="101" spans="2:15" x14ac:dyDescent="0.2">
      <c r="B101" s="19">
        <v>38838</v>
      </c>
      <c r="C101" s="67">
        <v>0</v>
      </c>
      <c r="D101" s="61">
        <v>0</v>
      </c>
      <c r="E101" s="122">
        <v>0</v>
      </c>
      <c r="F101" s="92" t="s">
        <v>36</v>
      </c>
      <c r="G101" s="92" t="s">
        <v>36</v>
      </c>
      <c r="H101" s="92" t="s">
        <v>36</v>
      </c>
      <c r="I101" s="38"/>
      <c r="J101" s="44"/>
      <c r="K101" s="40"/>
      <c r="M101" s="92"/>
      <c r="N101" s="92"/>
      <c r="O101" s="92"/>
    </row>
    <row r="102" spans="2:15" ht="13.5" thickBot="1" x14ac:dyDescent="0.25">
      <c r="B102" s="19">
        <v>38869</v>
      </c>
      <c r="C102" s="67">
        <v>0</v>
      </c>
      <c r="D102" s="61">
        <v>0</v>
      </c>
      <c r="E102" s="122">
        <v>0</v>
      </c>
      <c r="F102" s="92" t="s">
        <v>36</v>
      </c>
      <c r="G102" s="92" t="s">
        <v>36</v>
      </c>
      <c r="H102" s="92" t="s">
        <v>36</v>
      </c>
      <c r="I102" s="41"/>
      <c r="J102" s="48"/>
      <c r="K102" s="43"/>
      <c r="M102" s="92"/>
      <c r="N102" s="92"/>
      <c r="O102" s="92"/>
    </row>
    <row r="103" spans="2:15" x14ac:dyDescent="0.2">
      <c r="B103" s="19">
        <v>38899</v>
      </c>
      <c r="C103" s="67">
        <v>0</v>
      </c>
      <c r="D103" s="61">
        <v>0</v>
      </c>
      <c r="E103" s="122">
        <v>0</v>
      </c>
      <c r="F103" s="92" t="s">
        <v>36</v>
      </c>
      <c r="G103" s="92" t="s">
        <v>36</v>
      </c>
      <c r="H103" s="92" t="s">
        <v>36</v>
      </c>
      <c r="M103" s="92"/>
      <c r="N103" s="92"/>
      <c r="O103" s="92"/>
    </row>
    <row r="104" spans="2:15" x14ac:dyDescent="0.2">
      <c r="B104" s="19">
        <v>38930</v>
      </c>
      <c r="C104" s="67">
        <v>0</v>
      </c>
      <c r="D104" s="61">
        <v>0</v>
      </c>
      <c r="E104" s="122">
        <v>0</v>
      </c>
      <c r="F104" s="92" t="s">
        <v>36</v>
      </c>
      <c r="G104" s="92" t="s">
        <v>36</v>
      </c>
      <c r="H104" s="92" t="s">
        <v>36</v>
      </c>
      <c r="M104" s="92"/>
      <c r="N104" s="92"/>
      <c r="O104" s="92"/>
    </row>
    <row r="105" spans="2:15" x14ac:dyDescent="0.2">
      <c r="B105" s="19">
        <v>38961</v>
      </c>
      <c r="C105" s="67">
        <v>0</v>
      </c>
      <c r="D105" s="61">
        <v>0</v>
      </c>
      <c r="E105" s="122">
        <v>0</v>
      </c>
      <c r="F105" s="92" t="s">
        <v>36</v>
      </c>
      <c r="G105" s="92" t="s">
        <v>36</v>
      </c>
      <c r="H105" s="92" t="s">
        <v>36</v>
      </c>
      <c r="M105" s="92"/>
      <c r="N105" s="92"/>
      <c r="O105" s="92"/>
    </row>
    <row r="106" spans="2:15" x14ac:dyDescent="0.2">
      <c r="B106" s="19">
        <v>38991</v>
      </c>
      <c r="C106" s="67">
        <v>0</v>
      </c>
      <c r="D106" s="61">
        <v>0</v>
      </c>
      <c r="E106" s="122">
        <v>0</v>
      </c>
      <c r="F106" s="92" t="s">
        <v>36</v>
      </c>
      <c r="G106" s="92" t="s">
        <v>36</v>
      </c>
      <c r="H106" s="92" t="s">
        <v>36</v>
      </c>
      <c r="M106" s="92"/>
      <c r="N106" s="92"/>
      <c r="O106" s="92"/>
    </row>
    <row r="107" spans="2:15" x14ac:dyDescent="0.2">
      <c r="B107" s="19">
        <v>39022</v>
      </c>
      <c r="C107" s="67">
        <v>0</v>
      </c>
      <c r="D107" s="61">
        <v>0</v>
      </c>
      <c r="E107" s="122">
        <v>0</v>
      </c>
      <c r="F107" s="92" t="s">
        <v>36</v>
      </c>
      <c r="G107" s="92" t="s">
        <v>36</v>
      </c>
      <c r="H107" s="92" t="s">
        <v>36</v>
      </c>
      <c r="M107" s="92"/>
      <c r="N107" s="92"/>
      <c r="O107" s="92"/>
    </row>
    <row r="108" spans="2:15" ht="13.5" thickBot="1" x14ac:dyDescent="0.25">
      <c r="B108" s="19">
        <v>39052</v>
      </c>
      <c r="C108" s="67">
        <v>0</v>
      </c>
      <c r="D108" s="61">
        <v>0</v>
      </c>
      <c r="E108" s="122">
        <v>0</v>
      </c>
      <c r="F108" s="142" t="s">
        <v>36</v>
      </c>
      <c r="G108" s="142" t="s">
        <v>36</v>
      </c>
      <c r="H108" s="142" t="s">
        <v>36</v>
      </c>
      <c r="M108" s="142"/>
      <c r="N108" s="142"/>
      <c r="O108" s="142"/>
    </row>
    <row r="109" spans="2:15" ht="13.5" thickBot="1" x14ac:dyDescent="0.25">
      <c r="B109" s="56" t="s">
        <v>34</v>
      </c>
      <c r="C109" s="68">
        <v>0</v>
      </c>
      <c r="D109" s="64">
        <v>0</v>
      </c>
      <c r="E109" s="123">
        <v>0</v>
      </c>
      <c r="F109" s="144"/>
      <c r="G109" s="144"/>
      <c r="H109" s="144"/>
      <c r="M109" s="144"/>
      <c r="N109" s="144"/>
      <c r="O109" s="144"/>
    </row>
    <row r="110" spans="2:15" x14ac:dyDescent="0.2">
      <c r="B110" s="19">
        <v>39083</v>
      </c>
      <c r="C110" s="67">
        <v>0</v>
      </c>
      <c r="D110" s="61">
        <v>0</v>
      </c>
      <c r="E110" s="122">
        <v>0</v>
      </c>
      <c r="F110" s="140" t="s">
        <v>36</v>
      </c>
      <c r="G110" s="140" t="s">
        <v>36</v>
      </c>
      <c r="H110" s="140" t="s">
        <v>36</v>
      </c>
      <c r="I110" s="199" t="s">
        <v>35</v>
      </c>
      <c r="J110" s="200"/>
      <c r="K110" s="201"/>
      <c r="M110" s="140"/>
      <c r="N110" s="140"/>
      <c r="O110" s="140"/>
    </row>
    <row r="111" spans="2:15" x14ac:dyDescent="0.2">
      <c r="B111" s="19">
        <v>39114</v>
      </c>
      <c r="C111" s="67">
        <v>0</v>
      </c>
      <c r="D111" s="61">
        <v>0</v>
      </c>
      <c r="E111" s="122">
        <v>0</v>
      </c>
      <c r="F111" s="92" t="s">
        <v>36</v>
      </c>
      <c r="G111" s="92" t="s">
        <v>36</v>
      </c>
      <c r="H111" s="92" t="s">
        <v>36</v>
      </c>
      <c r="I111" s="38"/>
      <c r="J111" s="44"/>
      <c r="K111" s="40"/>
      <c r="M111" s="92"/>
      <c r="N111" s="92"/>
      <c r="O111" s="92"/>
    </row>
    <row r="112" spans="2:15" x14ac:dyDescent="0.2">
      <c r="B112" s="19">
        <v>39142</v>
      </c>
      <c r="C112" s="67">
        <v>0</v>
      </c>
      <c r="D112" s="61">
        <v>0</v>
      </c>
      <c r="E112" s="122">
        <v>0</v>
      </c>
      <c r="F112" s="92" t="s">
        <v>36</v>
      </c>
      <c r="G112" s="92" t="s">
        <v>36</v>
      </c>
      <c r="H112" s="92" t="s">
        <v>36</v>
      </c>
      <c r="I112" s="38"/>
      <c r="J112" s="44"/>
      <c r="K112" s="40"/>
      <c r="M112" s="92"/>
      <c r="N112" s="92"/>
      <c r="O112" s="92"/>
    </row>
    <row r="113" spans="2:15" x14ac:dyDescent="0.2">
      <c r="B113" s="19">
        <v>39173</v>
      </c>
      <c r="C113" s="67">
        <v>0</v>
      </c>
      <c r="D113" s="61">
        <v>0</v>
      </c>
      <c r="E113" s="122">
        <v>0</v>
      </c>
      <c r="F113" s="92" t="s">
        <v>36</v>
      </c>
      <c r="G113" s="92" t="s">
        <v>36</v>
      </c>
      <c r="H113" s="92" t="s">
        <v>36</v>
      </c>
      <c r="I113" s="38"/>
      <c r="J113" s="44"/>
      <c r="K113" s="40"/>
      <c r="M113" s="92"/>
      <c r="N113" s="92"/>
      <c r="O113" s="92"/>
    </row>
    <row r="114" spans="2:15" x14ac:dyDescent="0.2">
      <c r="B114" s="19">
        <v>39203</v>
      </c>
      <c r="C114" s="67">
        <v>0</v>
      </c>
      <c r="D114" s="61">
        <v>0</v>
      </c>
      <c r="E114" s="122">
        <v>0</v>
      </c>
      <c r="F114" s="92" t="s">
        <v>36</v>
      </c>
      <c r="G114" s="92" t="s">
        <v>36</v>
      </c>
      <c r="H114" s="92" t="s">
        <v>36</v>
      </c>
      <c r="I114" s="38"/>
      <c r="J114" s="44"/>
      <c r="K114" s="40"/>
      <c r="M114" s="92"/>
      <c r="N114" s="92"/>
      <c r="O114" s="92"/>
    </row>
    <row r="115" spans="2:15" ht="13.5" thickBot="1" x14ac:dyDescent="0.25">
      <c r="B115" s="19">
        <v>39234</v>
      </c>
      <c r="C115" s="67">
        <v>0</v>
      </c>
      <c r="D115" s="61">
        <v>0</v>
      </c>
      <c r="E115" s="122">
        <v>0</v>
      </c>
      <c r="F115" s="92" t="s">
        <v>36</v>
      </c>
      <c r="G115" s="92" t="s">
        <v>36</v>
      </c>
      <c r="H115" s="92" t="s">
        <v>36</v>
      </c>
      <c r="I115" s="41"/>
      <c r="J115" s="48"/>
      <c r="K115" s="43"/>
      <c r="M115" s="92"/>
      <c r="N115" s="92"/>
      <c r="O115" s="92"/>
    </row>
    <row r="116" spans="2:15" x14ac:dyDescent="0.2">
      <c r="B116" s="19">
        <v>39264</v>
      </c>
      <c r="C116" s="67">
        <v>0</v>
      </c>
      <c r="D116" s="61">
        <v>0</v>
      </c>
      <c r="E116" s="122">
        <v>0</v>
      </c>
      <c r="F116" s="92" t="s">
        <v>36</v>
      </c>
      <c r="G116" s="92" t="s">
        <v>36</v>
      </c>
      <c r="H116" s="92" t="s">
        <v>36</v>
      </c>
      <c r="M116" s="92"/>
      <c r="N116" s="92"/>
      <c r="O116" s="92"/>
    </row>
    <row r="117" spans="2:15" x14ac:dyDescent="0.2">
      <c r="B117" s="19">
        <v>39295</v>
      </c>
      <c r="C117" s="67">
        <v>0</v>
      </c>
      <c r="D117" s="61">
        <v>0</v>
      </c>
      <c r="E117" s="122">
        <v>0</v>
      </c>
      <c r="F117" s="92" t="s">
        <v>36</v>
      </c>
      <c r="G117" s="92" t="s">
        <v>36</v>
      </c>
      <c r="H117" s="92" t="s">
        <v>36</v>
      </c>
      <c r="M117" s="92"/>
      <c r="N117" s="92"/>
      <c r="O117" s="92"/>
    </row>
    <row r="118" spans="2:15" x14ac:dyDescent="0.2">
      <c r="B118" s="19">
        <v>39326</v>
      </c>
      <c r="C118" s="67">
        <v>0</v>
      </c>
      <c r="D118" s="61">
        <v>0</v>
      </c>
      <c r="E118" s="122">
        <v>0</v>
      </c>
      <c r="F118" s="92" t="s">
        <v>36</v>
      </c>
      <c r="G118" s="92" t="s">
        <v>36</v>
      </c>
      <c r="H118" s="92" t="s">
        <v>36</v>
      </c>
      <c r="M118" s="92"/>
      <c r="N118" s="92"/>
      <c r="O118" s="92"/>
    </row>
    <row r="119" spans="2:15" x14ac:dyDescent="0.2">
      <c r="B119" s="19">
        <v>39356</v>
      </c>
      <c r="C119" s="67">
        <v>0</v>
      </c>
      <c r="D119" s="61">
        <v>0</v>
      </c>
      <c r="E119" s="122">
        <v>0</v>
      </c>
      <c r="F119" s="92" t="s">
        <v>36</v>
      </c>
      <c r="G119" s="92" t="s">
        <v>36</v>
      </c>
      <c r="H119" s="92" t="s">
        <v>36</v>
      </c>
      <c r="M119" s="92"/>
      <c r="N119" s="92"/>
      <c r="O119" s="92"/>
    </row>
    <row r="120" spans="2:15" x14ac:dyDescent="0.2">
      <c r="B120" s="19">
        <v>39387</v>
      </c>
      <c r="C120" s="67">
        <v>0</v>
      </c>
      <c r="D120" s="61">
        <v>0</v>
      </c>
      <c r="E120" s="122">
        <v>0</v>
      </c>
      <c r="F120" s="92" t="s">
        <v>36</v>
      </c>
      <c r="G120" s="92" t="s">
        <v>36</v>
      </c>
      <c r="H120" s="92" t="s">
        <v>36</v>
      </c>
      <c r="M120" s="92"/>
      <c r="N120" s="92"/>
      <c r="O120" s="92"/>
    </row>
    <row r="121" spans="2:15" ht="13.5" thickBot="1" x14ac:dyDescent="0.25">
      <c r="B121" s="19">
        <v>39417</v>
      </c>
      <c r="C121" s="67">
        <v>0</v>
      </c>
      <c r="D121" s="61">
        <v>0</v>
      </c>
      <c r="E121" s="122">
        <v>0</v>
      </c>
      <c r="F121" s="142" t="s">
        <v>36</v>
      </c>
      <c r="G121" s="142" t="s">
        <v>36</v>
      </c>
      <c r="H121" s="142" t="s">
        <v>36</v>
      </c>
      <c r="M121" s="142"/>
      <c r="N121" s="142"/>
      <c r="O121" s="142"/>
    </row>
    <row r="122" spans="2:15" ht="13.5" thickBot="1" x14ac:dyDescent="0.25">
      <c r="B122" s="56" t="s">
        <v>37</v>
      </c>
      <c r="C122" s="68">
        <v>0</v>
      </c>
      <c r="D122" s="64">
        <v>0</v>
      </c>
      <c r="E122" s="123">
        <v>0</v>
      </c>
      <c r="F122" s="144"/>
      <c r="G122" s="144"/>
      <c r="H122" s="144"/>
      <c r="M122" s="144"/>
      <c r="N122" s="144"/>
      <c r="O122" s="144"/>
    </row>
    <row r="123" spans="2:15" x14ac:dyDescent="0.2">
      <c r="B123" s="19">
        <v>39448</v>
      </c>
      <c r="C123" s="67">
        <v>0</v>
      </c>
      <c r="D123" s="61">
        <v>0</v>
      </c>
      <c r="E123" s="122">
        <v>0</v>
      </c>
      <c r="F123" s="140" t="s">
        <v>36</v>
      </c>
      <c r="G123" s="140" t="s">
        <v>36</v>
      </c>
      <c r="H123" s="140" t="s">
        <v>36</v>
      </c>
      <c r="I123" s="199" t="s">
        <v>38</v>
      </c>
      <c r="J123" s="200"/>
      <c r="K123" s="201"/>
      <c r="M123" s="140"/>
      <c r="N123" s="140"/>
      <c r="O123" s="140"/>
    </row>
    <row r="124" spans="2:15" x14ac:dyDescent="0.2">
      <c r="B124" s="19">
        <v>39479</v>
      </c>
      <c r="C124" s="67">
        <v>0</v>
      </c>
      <c r="D124" s="61">
        <v>0</v>
      </c>
      <c r="E124" s="122">
        <v>0</v>
      </c>
      <c r="F124" s="92" t="s">
        <v>36</v>
      </c>
      <c r="G124" s="92" t="s">
        <v>36</v>
      </c>
      <c r="H124" s="92" t="s">
        <v>36</v>
      </c>
      <c r="I124" s="38"/>
      <c r="J124" s="44"/>
      <c r="K124" s="40"/>
      <c r="M124" s="92"/>
      <c r="N124" s="92"/>
      <c r="O124" s="92"/>
    </row>
    <row r="125" spans="2:15" x14ac:dyDescent="0.2">
      <c r="B125" s="19">
        <v>39508</v>
      </c>
      <c r="C125" s="67">
        <v>0</v>
      </c>
      <c r="D125" s="61">
        <v>0</v>
      </c>
      <c r="E125" s="122">
        <v>0</v>
      </c>
      <c r="F125" s="92" t="s">
        <v>36</v>
      </c>
      <c r="G125" s="92" t="s">
        <v>36</v>
      </c>
      <c r="H125" s="92" t="s">
        <v>36</v>
      </c>
      <c r="I125" s="38"/>
      <c r="J125" s="44"/>
      <c r="K125" s="40"/>
      <c r="M125" s="92"/>
      <c r="N125" s="92"/>
      <c r="O125" s="92"/>
    </row>
    <row r="126" spans="2:15" x14ac:dyDescent="0.2">
      <c r="B126" s="19">
        <v>39539</v>
      </c>
      <c r="C126" s="67">
        <v>0</v>
      </c>
      <c r="D126" s="61">
        <v>0</v>
      </c>
      <c r="E126" s="122">
        <v>0</v>
      </c>
      <c r="F126" s="92" t="s">
        <v>36</v>
      </c>
      <c r="G126" s="92" t="s">
        <v>36</v>
      </c>
      <c r="H126" s="92" t="s">
        <v>36</v>
      </c>
      <c r="I126" s="38"/>
      <c r="J126" s="44"/>
      <c r="K126" s="40"/>
      <c r="M126" s="92"/>
      <c r="N126" s="92"/>
      <c r="O126" s="92"/>
    </row>
    <row r="127" spans="2:15" x14ac:dyDescent="0.2">
      <c r="B127" s="19">
        <v>39569</v>
      </c>
      <c r="C127" s="67">
        <v>0</v>
      </c>
      <c r="D127" s="61">
        <v>0</v>
      </c>
      <c r="E127" s="122">
        <v>0</v>
      </c>
      <c r="F127" s="92" t="s">
        <v>36</v>
      </c>
      <c r="G127" s="92" t="s">
        <v>36</v>
      </c>
      <c r="H127" s="92" t="s">
        <v>36</v>
      </c>
      <c r="I127" s="38"/>
      <c r="J127" s="44"/>
      <c r="K127" s="40"/>
      <c r="M127" s="92"/>
      <c r="N127" s="92"/>
      <c r="O127" s="92"/>
    </row>
    <row r="128" spans="2:15" ht="13.5" thickBot="1" x14ac:dyDescent="0.25">
      <c r="B128" s="19">
        <v>39600</v>
      </c>
      <c r="C128" s="67">
        <v>0</v>
      </c>
      <c r="D128" s="61">
        <v>0</v>
      </c>
      <c r="E128" s="122">
        <v>0</v>
      </c>
      <c r="F128" s="92" t="s">
        <v>36</v>
      </c>
      <c r="G128" s="92" t="s">
        <v>36</v>
      </c>
      <c r="H128" s="92" t="s">
        <v>36</v>
      </c>
      <c r="I128" s="41"/>
      <c r="J128" s="48"/>
      <c r="K128" s="43"/>
      <c r="M128" s="92"/>
      <c r="N128" s="92"/>
      <c r="O128" s="92"/>
    </row>
    <row r="129" spans="2:15" x14ac:dyDescent="0.2">
      <c r="B129" s="19">
        <v>39630</v>
      </c>
      <c r="C129" s="67">
        <v>0</v>
      </c>
      <c r="D129" s="61">
        <v>0</v>
      </c>
      <c r="E129" s="122">
        <v>0</v>
      </c>
      <c r="F129" s="92" t="s">
        <v>36</v>
      </c>
      <c r="G129" s="92" t="s">
        <v>36</v>
      </c>
      <c r="H129" s="92" t="s">
        <v>36</v>
      </c>
      <c r="M129" s="92"/>
      <c r="N129" s="92"/>
      <c r="O129" s="92"/>
    </row>
    <row r="130" spans="2:15" x14ac:dyDescent="0.2">
      <c r="B130" s="19">
        <v>39661</v>
      </c>
      <c r="C130" s="67">
        <v>0</v>
      </c>
      <c r="D130" s="61">
        <v>0</v>
      </c>
      <c r="E130" s="122">
        <v>0</v>
      </c>
      <c r="F130" s="92" t="s">
        <v>36</v>
      </c>
      <c r="G130" s="92" t="s">
        <v>36</v>
      </c>
      <c r="H130" s="92" t="s">
        <v>36</v>
      </c>
      <c r="M130" s="92"/>
      <c r="N130" s="92"/>
      <c r="O130" s="92"/>
    </row>
    <row r="131" spans="2:15" x14ac:dyDescent="0.2">
      <c r="B131" s="19">
        <v>39692</v>
      </c>
      <c r="C131" s="67">
        <v>0</v>
      </c>
      <c r="D131" s="61">
        <v>0</v>
      </c>
      <c r="E131" s="122">
        <v>0</v>
      </c>
      <c r="F131" s="92" t="s">
        <v>36</v>
      </c>
      <c r="G131" s="92" t="s">
        <v>36</v>
      </c>
      <c r="H131" s="92" t="s">
        <v>36</v>
      </c>
      <c r="M131" s="92"/>
      <c r="N131" s="92"/>
      <c r="O131" s="92"/>
    </row>
    <row r="132" spans="2:15" x14ac:dyDescent="0.2">
      <c r="B132" s="19">
        <v>39722</v>
      </c>
      <c r="C132" s="67">
        <v>0</v>
      </c>
      <c r="D132" s="61">
        <v>0</v>
      </c>
      <c r="E132" s="122">
        <v>0</v>
      </c>
      <c r="F132" s="92" t="s">
        <v>36</v>
      </c>
      <c r="G132" s="92" t="s">
        <v>36</v>
      </c>
      <c r="H132" s="92" t="s">
        <v>36</v>
      </c>
      <c r="M132" s="92"/>
      <c r="N132" s="92"/>
      <c r="O132" s="92"/>
    </row>
    <row r="133" spans="2:15" x14ac:dyDescent="0.2">
      <c r="B133" s="19">
        <v>39753</v>
      </c>
      <c r="C133" s="67">
        <v>0</v>
      </c>
      <c r="D133" s="61">
        <v>0</v>
      </c>
      <c r="E133" s="122">
        <v>0</v>
      </c>
      <c r="F133" s="92" t="s">
        <v>36</v>
      </c>
      <c r="G133" s="92" t="s">
        <v>36</v>
      </c>
      <c r="H133" s="92" t="s">
        <v>36</v>
      </c>
      <c r="M133" s="92"/>
      <c r="N133" s="92"/>
      <c r="O133" s="92"/>
    </row>
    <row r="134" spans="2:15" ht="13.5" thickBot="1" x14ac:dyDescent="0.25">
      <c r="B134" s="19">
        <v>39783</v>
      </c>
      <c r="C134" s="67">
        <v>0</v>
      </c>
      <c r="D134" s="61">
        <v>0</v>
      </c>
      <c r="E134" s="122">
        <v>0</v>
      </c>
      <c r="F134" s="142" t="s">
        <v>36</v>
      </c>
      <c r="G134" s="142" t="s">
        <v>36</v>
      </c>
      <c r="H134" s="142" t="s">
        <v>36</v>
      </c>
      <c r="M134" s="142"/>
      <c r="N134" s="142"/>
      <c r="O134" s="142"/>
    </row>
    <row r="135" spans="2:15" ht="13.5" thickBot="1" x14ac:dyDescent="0.25">
      <c r="B135" s="56" t="s">
        <v>121</v>
      </c>
      <c r="C135" s="68">
        <v>0</v>
      </c>
      <c r="D135" s="64">
        <v>0</v>
      </c>
      <c r="E135" s="123">
        <v>0</v>
      </c>
      <c r="F135" s="144"/>
      <c r="G135" s="144"/>
      <c r="H135" s="144"/>
      <c r="M135" s="144"/>
      <c r="N135" s="144"/>
      <c r="O135" s="144"/>
    </row>
    <row r="136" spans="2:15" x14ac:dyDescent="0.2">
      <c r="B136" s="19">
        <v>39814</v>
      </c>
      <c r="C136" s="67">
        <v>0</v>
      </c>
      <c r="D136" s="61">
        <v>0</v>
      </c>
      <c r="E136" s="122">
        <v>0</v>
      </c>
      <c r="F136" s="140" t="s">
        <v>36</v>
      </c>
      <c r="G136" s="140" t="s">
        <v>36</v>
      </c>
      <c r="H136" s="140" t="s">
        <v>36</v>
      </c>
      <c r="I136" s="199" t="s">
        <v>40</v>
      </c>
      <c r="J136" s="200"/>
      <c r="K136" s="201"/>
      <c r="M136" s="140"/>
      <c r="N136" s="140"/>
      <c r="O136" s="140"/>
    </row>
    <row r="137" spans="2:15" x14ac:dyDescent="0.2">
      <c r="B137" s="19">
        <v>39845</v>
      </c>
      <c r="C137" s="67">
        <v>0</v>
      </c>
      <c r="D137" s="61">
        <v>0</v>
      </c>
      <c r="E137" s="122">
        <v>0</v>
      </c>
      <c r="F137" s="92" t="s">
        <v>36</v>
      </c>
      <c r="G137" s="92" t="s">
        <v>36</v>
      </c>
      <c r="H137" s="92" t="s">
        <v>36</v>
      </c>
      <c r="I137" s="38"/>
      <c r="J137" s="44"/>
      <c r="K137" s="40"/>
      <c r="M137" s="92"/>
      <c r="N137" s="92"/>
      <c r="O137" s="92"/>
    </row>
    <row r="138" spans="2:15" x14ac:dyDescent="0.2">
      <c r="B138" s="19">
        <v>39873</v>
      </c>
      <c r="C138" s="67">
        <v>0</v>
      </c>
      <c r="D138" s="61">
        <v>0</v>
      </c>
      <c r="E138" s="122">
        <v>0</v>
      </c>
      <c r="F138" s="92" t="s">
        <v>36</v>
      </c>
      <c r="G138" s="92" t="s">
        <v>36</v>
      </c>
      <c r="H138" s="92" t="s">
        <v>36</v>
      </c>
      <c r="I138" s="38"/>
      <c r="J138" s="44"/>
      <c r="K138" s="40"/>
      <c r="M138" s="92"/>
      <c r="N138" s="92"/>
      <c r="O138" s="92"/>
    </row>
    <row r="139" spans="2:15" x14ac:dyDescent="0.2">
      <c r="B139" s="19">
        <v>39904</v>
      </c>
      <c r="C139" s="67">
        <v>0</v>
      </c>
      <c r="D139" s="61">
        <v>0</v>
      </c>
      <c r="E139" s="122">
        <v>0</v>
      </c>
      <c r="F139" s="92" t="s">
        <v>36</v>
      </c>
      <c r="G139" s="92" t="s">
        <v>36</v>
      </c>
      <c r="H139" s="92" t="s">
        <v>36</v>
      </c>
      <c r="I139" s="38"/>
      <c r="J139" s="44"/>
      <c r="K139" s="40"/>
      <c r="M139" s="92"/>
      <c r="N139" s="92"/>
      <c r="O139" s="92"/>
    </row>
    <row r="140" spans="2:15" x14ac:dyDescent="0.2">
      <c r="B140" s="19">
        <v>39934</v>
      </c>
      <c r="C140" s="67">
        <v>0</v>
      </c>
      <c r="D140" s="61">
        <v>0</v>
      </c>
      <c r="E140" s="122">
        <v>0</v>
      </c>
      <c r="F140" s="92" t="s">
        <v>36</v>
      </c>
      <c r="G140" s="92" t="s">
        <v>36</v>
      </c>
      <c r="H140" s="92" t="s">
        <v>36</v>
      </c>
      <c r="I140" s="38"/>
      <c r="J140" s="44"/>
      <c r="K140" s="40"/>
      <c r="M140" s="92"/>
      <c r="N140" s="92"/>
      <c r="O140" s="92"/>
    </row>
    <row r="141" spans="2:15" ht="13.5" thickBot="1" x14ac:dyDescent="0.25">
      <c r="B141" s="19">
        <v>39965</v>
      </c>
      <c r="C141" s="67">
        <v>0</v>
      </c>
      <c r="D141" s="61">
        <v>0</v>
      </c>
      <c r="E141" s="122">
        <v>0</v>
      </c>
      <c r="F141" s="92" t="s">
        <v>36</v>
      </c>
      <c r="G141" s="92" t="s">
        <v>36</v>
      </c>
      <c r="H141" s="92" t="s">
        <v>36</v>
      </c>
      <c r="I141" s="41"/>
      <c r="J141" s="48"/>
      <c r="K141" s="43"/>
      <c r="M141" s="92"/>
      <c r="N141" s="92"/>
      <c r="O141" s="92"/>
    </row>
    <row r="142" spans="2:15" x14ac:dyDescent="0.2">
      <c r="B142" s="19">
        <v>39995</v>
      </c>
      <c r="C142" s="67">
        <v>0</v>
      </c>
      <c r="D142" s="61">
        <v>0</v>
      </c>
      <c r="E142" s="122">
        <v>0</v>
      </c>
      <c r="F142" s="92" t="s">
        <v>36</v>
      </c>
      <c r="G142" s="92" t="s">
        <v>36</v>
      </c>
      <c r="H142" s="92" t="s">
        <v>36</v>
      </c>
      <c r="M142" s="92"/>
      <c r="N142" s="92"/>
      <c r="O142" s="92"/>
    </row>
    <row r="143" spans="2:15" x14ac:dyDescent="0.2">
      <c r="B143" s="19">
        <v>40026</v>
      </c>
      <c r="C143" s="67">
        <v>0</v>
      </c>
      <c r="D143" s="61">
        <v>0</v>
      </c>
      <c r="E143" s="122">
        <v>0</v>
      </c>
      <c r="F143" s="92" t="s">
        <v>36</v>
      </c>
      <c r="G143" s="92" t="s">
        <v>36</v>
      </c>
      <c r="H143" s="92" t="s">
        <v>36</v>
      </c>
      <c r="M143" s="92"/>
      <c r="N143" s="92"/>
      <c r="O143" s="92"/>
    </row>
    <row r="144" spans="2:15" x14ac:dyDescent="0.2">
      <c r="B144" s="19">
        <v>40057</v>
      </c>
      <c r="C144" s="67">
        <v>0</v>
      </c>
      <c r="D144" s="61">
        <v>0</v>
      </c>
      <c r="E144" s="122">
        <v>0</v>
      </c>
      <c r="F144" s="92" t="s">
        <v>36</v>
      </c>
      <c r="G144" s="92" t="s">
        <v>36</v>
      </c>
      <c r="H144" s="92" t="s">
        <v>36</v>
      </c>
      <c r="M144" s="92"/>
      <c r="N144" s="92"/>
      <c r="O144" s="92"/>
    </row>
    <row r="145" spans="2:15" x14ac:dyDescent="0.2">
      <c r="B145" s="19">
        <v>40087</v>
      </c>
      <c r="C145" s="67">
        <v>0</v>
      </c>
      <c r="D145" s="61">
        <v>0</v>
      </c>
      <c r="E145" s="122">
        <v>0</v>
      </c>
      <c r="F145" s="92" t="s">
        <v>36</v>
      </c>
      <c r="G145" s="92" t="s">
        <v>36</v>
      </c>
      <c r="H145" s="92" t="s">
        <v>36</v>
      </c>
      <c r="M145" s="92"/>
      <c r="N145" s="92"/>
      <c r="O145" s="92"/>
    </row>
    <row r="146" spans="2:15" x14ac:dyDescent="0.2">
      <c r="B146" s="19">
        <v>40118</v>
      </c>
      <c r="C146" s="67">
        <v>0</v>
      </c>
      <c r="D146" s="61">
        <v>0</v>
      </c>
      <c r="E146" s="122">
        <v>0</v>
      </c>
      <c r="F146" s="92" t="s">
        <v>36</v>
      </c>
      <c r="G146" s="92" t="s">
        <v>36</v>
      </c>
      <c r="H146" s="92" t="s">
        <v>36</v>
      </c>
      <c r="M146" s="92"/>
      <c r="N146" s="92"/>
      <c r="O146" s="92"/>
    </row>
    <row r="147" spans="2:15" ht="13.5" thickBot="1" x14ac:dyDescent="0.25">
      <c r="B147" s="19">
        <v>40148</v>
      </c>
      <c r="C147" s="67">
        <v>0</v>
      </c>
      <c r="D147" s="61">
        <v>0</v>
      </c>
      <c r="E147" s="122">
        <v>0</v>
      </c>
      <c r="F147" s="142" t="s">
        <v>36</v>
      </c>
      <c r="G147" s="142" t="s">
        <v>36</v>
      </c>
      <c r="H147" s="142" t="s">
        <v>36</v>
      </c>
      <c r="M147" s="142"/>
      <c r="N147" s="142"/>
      <c r="O147" s="142"/>
    </row>
    <row r="148" spans="2:15" ht="13.5" thickBot="1" x14ac:dyDescent="0.25">
      <c r="B148" s="56" t="s">
        <v>41</v>
      </c>
      <c r="C148" s="68">
        <v>0</v>
      </c>
      <c r="D148" s="64">
        <v>0</v>
      </c>
      <c r="E148" s="123">
        <v>0</v>
      </c>
      <c r="F148" s="144"/>
      <c r="G148" s="144"/>
      <c r="H148" s="144"/>
      <c r="M148" s="144"/>
      <c r="N148" s="144"/>
      <c r="O148" s="144"/>
    </row>
    <row r="149" spans="2:15" x14ac:dyDescent="0.2">
      <c r="B149" s="19">
        <v>40179</v>
      </c>
      <c r="C149" s="67">
        <v>0</v>
      </c>
      <c r="D149" s="61">
        <v>0</v>
      </c>
      <c r="E149" s="122">
        <v>0</v>
      </c>
      <c r="F149" s="140" t="s">
        <v>36</v>
      </c>
      <c r="G149" s="140" t="s">
        <v>36</v>
      </c>
      <c r="H149" s="140" t="s">
        <v>36</v>
      </c>
      <c r="I149" s="199" t="s">
        <v>42</v>
      </c>
      <c r="J149" s="200"/>
      <c r="K149" s="201"/>
      <c r="M149" s="140"/>
      <c r="N149" s="140"/>
      <c r="O149" s="140"/>
    </row>
    <row r="150" spans="2:15" x14ac:dyDescent="0.2">
      <c r="B150" s="19">
        <v>40210</v>
      </c>
      <c r="C150" s="67">
        <v>0</v>
      </c>
      <c r="D150" s="61">
        <v>0</v>
      </c>
      <c r="E150" s="122">
        <v>0</v>
      </c>
      <c r="F150" s="92" t="s">
        <v>36</v>
      </c>
      <c r="G150" s="92" t="s">
        <v>36</v>
      </c>
      <c r="H150" s="92" t="s">
        <v>36</v>
      </c>
      <c r="I150" s="38"/>
      <c r="J150" s="44"/>
      <c r="K150" s="40"/>
      <c r="M150" s="92"/>
      <c r="N150" s="92"/>
      <c r="O150" s="92"/>
    </row>
    <row r="151" spans="2:15" x14ac:dyDescent="0.2">
      <c r="B151" s="19">
        <v>40238</v>
      </c>
      <c r="C151" s="67">
        <v>0</v>
      </c>
      <c r="D151" s="61">
        <v>0</v>
      </c>
      <c r="E151" s="122">
        <v>0</v>
      </c>
      <c r="F151" s="92" t="s">
        <v>36</v>
      </c>
      <c r="G151" s="92" t="s">
        <v>36</v>
      </c>
      <c r="H151" s="92" t="s">
        <v>36</v>
      </c>
      <c r="I151" s="38"/>
      <c r="J151" s="44"/>
      <c r="K151" s="40"/>
      <c r="M151" s="92"/>
      <c r="N151" s="92"/>
      <c r="O151" s="92"/>
    </row>
    <row r="152" spans="2:15" x14ac:dyDescent="0.2">
      <c r="B152" s="19">
        <v>40269</v>
      </c>
      <c r="C152" s="67">
        <v>0</v>
      </c>
      <c r="D152" s="61">
        <v>0</v>
      </c>
      <c r="E152" s="122">
        <v>0</v>
      </c>
      <c r="F152" s="92" t="s">
        <v>36</v>
      </c>
      <c r="G152" s="92" t="s">
        <v>36</v>
      </c>
      <c r="H152" s="92" t="s">
        <v>36</v>
      </c>
      <c r="I152" s="38"/>
      <c r="J152" s="44"/>
      <c r="K152" s="40"/>
      <c r="M152" s="92"/>
      <c r="N152" s="92"/>
      <c r="O152" s="92"/>
    </row>
    <row r="153" spans="2:15" x14ac:dyDescent="0.2">
      <c r="B153" s="19">
        <v>40299</v>
      </c>
      <c r="C153" s="67">
        <v>0</v>
      </c>
      <c r="D153" s="61">
        <v>0</v>
      </c>
      <c r="E153" s="122">
        <v>0</v>
      </c>
      <c r="F153" s="92" t="s">
        <v>36</v>
      </c>
      <c r="G153" s="92" t="s">
        <v>36</v>
      </c>
      <c r="H153" s="92" t="s">
        <v>36</v>
      </c>
      <c r="I153" s="38"/>
      <c r="J153" s="44"/>
      <c r="K153" s="40"/>
      <c r="M153" s="92"/>
      <c r="N153" s="92"/>
      <c r="O153" s="92"/>
    </row>
    <row r="154" spans="2:15" ht="13.5" thickBot="1" x14ac:dyDescent="0.25">
      <c r="B154" s="19">
        <v>40330</v>
      </c>
      <c r="C154" s="67">
        <v>0</v>
      </c>
      <c r="D154" s="61">
        <v>0</v>
      </c>
      <c r="E154" s="122">
        <v>0</v>
      </c>
      <c r="F154" s="92" t="s">
        <v>36</v>
      </c>
      <c r="G154" s="92" t="s">
        <v>36</v>
      </c>
      <c r="H154" s="92" t="s">
        <v>36</v>
      </c>
      <c r="I154" s="41"/>
      <c r="J154" s="48"/>
      <c r="K154" s="43"/>
      <c r="M154" s="92"/>
      <c r="N154" s="92"/>
      <c r="O154" s="92"/>
    </row>
    <row r="155" spans="2:15" x14ac:dyDescent="0.2">
      <c r="B155" s="19">
        <v>40360</v>
      </c>
      <c r="C155" s="67">
        <v>0</v>
      </c>
      <c r="D155" s="61">
        <v>0</v>
      </c>
      <c r="E155" s="122">
        <v>0</v>
      </c>
      <c r="F155" s="92" t="s">
        <v>36</v>
      </c>
      <c r="G155" s="92" t="s">
        <v>36</v>
      </c>
      <c r="H155" s="92" t="s">
        <v>36</v>
      </c>
      <c r="M155" s="92"/>
      <c r="N155" s="92"/>
      <c r="O155" s="92"/>
    </row>
    <row r="156" spans="2:15" x14ac:dyDescent="0.2">
      <c r="B156" s="19">
        <v>40391</v>
      </c>
      <c r="C156" s="67">
        <v>0</v>
      </c>
      <c r="D156" s="61">
        <v>0</v>
      </c>
      <c r="E156" s="122">
        <v>0</v>
      </c>
      <c r="F156" s="92" t="s">
        <v>36</v>
      </c>
      <c r="G156" s="92" t="s">
        <v>36</v>
      </c>
      <c r="H156" s="92" t="s">
        <v>36</v>
      </c>
      <c r="M156" s="92"/>
      <c r="N156" s="92"/>
      <c r="O156" s="92"/>
    </row>
    <row r="157" spans="2:15" x14ac:dyDescent="0.2">
      <c r="B157" s="19">
        <v>40422</v>
      </c>
      <c r="C157" s="67">
        <v>0</v>
      </c>
      <c r="D157" s="61">
        <v>0</v>
      </c>
      <c r="E157" s="122">
        <v>0</v>
      </c>
      <c r="F157" s="92" t="s">
        <v>36</v>
      </c>
      <c r="G157" s="92" t="s">
        <v>36</v>
      </c>
      <c r="H157" s="92" t="s">
        <v>36</v>
      </c>
      <c r="M157" s="92"/>
      <c r="N157" s="92"/>
      <c r="O157" s="92"/>
    </row>
    <row r="158" spans="2:15" x14ac:dyDescent="0.2">
      <c r="B158" s="19">
        <v>40452</v>
      </c>
      <c r="C158" s="67">
        <v>0</v>
      </c>
      <c r="D158" s="61">
        <v>0</v>
      </c>
      <c r="E158" s="122">
        <v>0</v>
      </c>
      <c r="F158" s="92" t="s">
        <v>36</v>
      </c>
      <c r="G158" s="92" t="s">
        <v>36</v>
      </c>
      <c r="H158" s="92" t="s">
        <v>36</v>
      </c>
      <c r="M158" s="92"/>
      <c r="N158" s="92"/>
      <c r="O158" s="92"/>
    </row>
    <row r="159" spans="2:15" x14ac:dyDescent="0.2">
      <c r="B159" s="19">
        <v>40483</v>
      </c>
      <c r="C159" s="67">
        <v>0</v>
      </c>
      <c r="D159" s="61">
        <v>0</v>
      </c>
      <c r="E159" s="122">
        <v>0</v>
      </c>
      <c r="F159" s="92" t="s">
        <v>36</v>
      </c>
      <c r="G159" s="92" t="s">
        <v>36</v>
      </c>
      <c r="H159" s="92" t="s">
        <v>36</v>
      </c>
      <c r="M159" s="92"/>
      <c r="N159" s="92"/>
      <c r="O159" s="92"/>
    </row>
    <row r="160" spans="2:15" ht="13.5" thickBot="1" x14ac:dyDescent="0.25">
      <c r="B160" s="19">
        <v>40513</v>
      </c>
      <c r="C160" s="67">
        <v>0</v>
      </c>
      <c r="D160" s="61">
        <v>0</v>
      </c>
      <c r="E160" s="122">
        <v>0</v>
      </c>
      <c r="F160" s="142" t="s">
        <v>36</v>
      </c>
      <c r="G160" s="142" t="s">
        <v>36</v>
      </c>
      <c r="H160" s="142" t="s">
        <v>36</v>
      </c>
      <c r="M160" s="142"/>
      <c r="N160" s="142"/>
      <c r="O160" s="142"/>
    </row>
    <row r="161" spans="2:15" ht="13.5" thickBot="1" x14ac:dyDescent="0.25">
      <c r="B161" s="56" t="s">
        <v>43</v>
      </c>
      <c r="C161" s="68">
        <v>0</v>
      </c>
      <c r="D161" s="64">
        <v>0</v>
      </c>
      <c r="E161" s="123">
        <v>0</v>
      </c>
      <c r="F161" s="144"/>
      <c r="G161" s="144"/>
      <c r="H161" s="144"/>
      <c r="M161" s="144"/>
      <c r="N161" s="144"/>
      <c r="O161" s="144"/>
    </row>
    <row r="162" spans="2:15" x14ac:dyDescent="0.2">
      <c r="B162" s="19">
        <v>40544</v>
      </c>
      <c r="C162" s="67">
        <v>0</v>
      </c>
      <c r="D162" s="61">
        <v>0</v>
      </c>
      <c r="E162" s="122">
        <v>0</v>
      </c>
      <c r="F162" s="173">
        <v>20397.896629629628</v>
      </c>
      <c r="G162" s="173">
        <v>14054723.470000001</v>
      </c>
      <c r="H162" s="130">
        <f>G162/F162</f>
        <v>689.02807604115196</v>
      </c>
      <c r="I162" s="199" t="s">
        <v>44</v>
      </c>
      <c r="J162" s="200"/>
      <c r="K162" s="201"/>
      <c r="M162" s="140"/>
      <c r="N162" s="140"/>
      <c r="O162" s="140"/>
    </row>
    <row r="163" spans="2:15" x14ac:dyDescent="0.2">
      <c r="B163" s="19">
        <v>40575</v>
      </c>
      <c r="C163" s="67">
        <v>0</v>
      </c>
      <c r="D163" s="61">
        <v>0</v>
      </c>
      <c r="E163" s="122">
        <v>0</v>
      </c>
      <c r="F163" s="173">
        <v>5864.7294938271598</v>
      </c>
      <c r="G163" s="173">
        <v>4073716.19</v>
      </c>
      <c r="H163" s="130">
        <f>G163/F163</f>
        <v>694.61280256621103</v>
      </c>
      <c r="I163" s="38"/>
      <c r="J163" s="44"/>
      <c r="K163" s="40"/>
      <c r="M163" s="92"/>
      <c r="N163" s="92"/>
      <c r="O163" s="92"/>
    </row>
    <row r="164" spans="2:15" x14ac:dyDescent="0.2">
      <c r="B164" s="19">
        <v>40603</v>
      </c>
      <c r="C164" s="67">
        <v>0</v>
      </c>
      <c r="D164" s="61">
        <v>0</v>
      </c>
      <c r="E164" s="122">
        <v>0</v>
      </c>
      <c r="F164" s="173">
        <v>19563.037962962964</v>
      </c>
      <c r="G164" s="173">
        <v>16984245.210000001</v>
      </c>
      <c r="H164" s="130">
        <f>G164/F164</f>
        <v>868.1803532843328</v>
      </c>
      <c r="I164" s="38"/>
      <c r="J164" s="44"/>
      <c r="K164" s="40"/>
      <c r="M164" s="92"/>
      <c r="N164" s="92"/>
      <c r="O164" s="92"/>
    </row>
    <row r="165" spans="2:15" x14ac:dyDescent="0.2">
      <c r="B165" s="19">
        <v>40634</v>
      </c>
      <c r="C165" s="67">
        <v>0</v>
      </c>
      <c r="D165" s="61">
        <v>0</v>
      </c>
      <c r="E165" s="122">
        <v>0</v>
      </c>
      <c r="F165" s="173">
        <v>27598.494123456792</v>
      </c>
      <c r="G165" s="173">
        <v>24721837.189999998</v>
      </c>
      <c r="H165" s="130">
        <f>G165/F165</f>
        <v>895.76761251579171</v>
      </c>
      <c r="I165" s="38"/>
      <c r="J165" s="44"/>
      <c r="K165" s="40"/>
      <c r="M165" s="92"/>
      <c r="N165" s="92"/>
      <c r="O165" s="92"/>
    </row>
    <row r="166" spans="2:15" x14ac:dyDescent="0.2">
      <c r="B166" s="19">
        <v>40664</v>
      </c>
      <c r="C166" s="67">
        <v>0</v>
      </c>
      <c r="D166" s="61">
        <v>0</v>
      </c>
      <c r="E166" s="122">
        <v>0</v>
      </c>
      <c r="F166" s="173">
        <v>28417.992283950614</v>
      </c>
      <c r="G166" s="173">
        <v>25791582.180000003</v>
      </c>
      <c r="H166" s="130">
        <f t="shared" ref="H166:H173" si="0">G166/F166</f>
        <v>907.57932236353281</v>
      </c>
      <c r="I166" s="38"/>
      <c r="J166" s="44"/>
      <c r="K166" s="40"/>
      <c r="M166" s="92"/>
      <c r="N166" s="92"/>
      <c r="O166" s="92"/>
    </row>
    <row r="167" spans="2:15" ht="13.5" thickBot="1" x14ac:dyDescent="0.25">
      <c r="B167" s="19">
        <v>40695</v>
      </c>
      <c r="C167" s="67">
        <v>0</v>
      </c>
      <c r="D167" s="61">
        <v>0</v>
      </c>
      <c r="E167" s="122">
        <v>0</v>
      </c>
      <c r="F167" s="173">
        <v>29915.586987654322</v>
      </c>
      <c r="G167" s="173">
        <v>26819362</v>
      </c>
      <c r="H167" s="130">
        <f t="shared" si="0"/>
        <v>896.50127911807033</v>
      </c>
      <c r="I167" s="41"/>
      <c r="J167" s="48"/>
      <c r="K167" s="43"/>
      <c r="M167" s="92"/>
      <c r="N167" s="92"/>
      <c r="O167" s="92"/>
    </row>
    <row r="168" spans="2:15" x14ac:dyDescent="0.2">
      <c r="B168" s="19">
        <v>40725</v>
      </c>
      <c r="C168" s="67">
        <v>0</v>
      </c>
      <c r="D168" s="61">
        <v>0</v>
      </c>
      <c r="E168" s="122">
        <v>0</v>
      </c>
      <c r="F168" s="173">
        <v>35027.232160493826</v>
      </c>
      <c r="G168" s="173">
        <v>29736617.800000001</v>
      </c>
      <c r="H168" s="130">
        <f t="shared" si="0"/>
        <v>848.95711039192668</v>
      </c>
      <c r="I168" s="57" t="s">
        <v>116</v>
      </c>
      <c r="M168" s="92"/>
      <c r="N168" s="92"/>
      <c r="O168" s="92"/>
    </row>
    <row r="169" spans="2:15" x14ac:dyDescent="0.2">
      <c r="B169" s="19">
        <v>40756</v>
      </c>
      <c r="C169" s="67">
        <v>0</v>
      </c>
      <c r="D169" s="61">
        <v>0</v>
      </c>
      <c r="E169" s="122">
        <v>0</v>
      </c>
      <c r="F169" s="173">
        <v>11849.259617283949</v>
      </c>
      <c r="G169" s="173">
        <v>10383100.76</v>
      </c>
      <c r="H169" s="130">
        <f t="shared" si="0"/>
        <v>876.26578329456686</v>
      </c>
      <c r="I169" s="11" t="s">
        <v>117</v>
      </c>
      <c r="M169" s="92"/>
      <c r="N169" s="92"/>
      <c r="O169" s="92"/>
    </row>
    <row r="170" spans="2:15" x14ac:dyDescent="0.2">
      <c r="B170" s="19">
        <v>40787</v>
      </c>
      <c r="C170" s="67">
        <v>0</v>
      </c>
      <c r="D170" s="61">
        <v>0</v>
      </c>
      <c r="E170" s="122">
        <v>0</v>
      </c>
      <c r="F170" s="173">
        <v>13565.634666666667</v>
      </c>
      <c r="G170" s="173">
        <v>11454705.75</v>
      </c>
      <c r="H170" s="130">
        <f t="shared" si="0"/>
        <v>844.39143699972851</v>
      </c>
      <c r="I170" s="178" t="s">
        <v>137</v>
      </c>
      <c r="M170" s="92"/>
      <c r="N170" s="92"/>
      <c r="O170" s="92"/>
    </row>
    <row r="171" spans="2:15" x14ac:dyDescent="0.2">
      <c r="B171" s="19">
        <v>40817</v>
      </c>
      <c r="C171" s="67">
        <v>0</v>
      </c>
      <c r="D171" s="61">
        <v>0</v>
      </c>
      <c r="E171" s="122">
        <v>0</v>
      </c>
      <c r="F171" s="173">
        <v>57823.91565432099</v>
      </c>
      <c r="G171" s="173">
        <v>47103985.149999999</v>
      </c>
      <c r="H171" s="130">
        <f t="shared" si="0"/>
        <v>814.61078200919235</v>
      </c>
      <c r="I171" s="178" t="s">
        <v>138</v>
      </c>
      <c r="M171" s="92"/>
      <c r="N171" s="92"/>
      <c r="O171" s="92"/>
    </row>
    <row r="172" spans="2:15" x14ac:dyDescent="0.2">
      <c r="B172" s="19">
        <v>40848</v>
      </c>
      <c r="C172" s="67">
        <v>0</v>
      </c>
      <c r="D172" s="61">
        <v>0</v>
      </c>
      <c r="E172" s="122">
        <v>0</v>
      </c>
      <c r="F172" s="173" t="s">
        <v>36</v>
      </c>
      <c r="G172" s="173" t="s">
        <v>36</v>
      </c>
      <c r="H172" s="173" t="s">
        <v>36</v>
      </c>
      <c r="I172" s="11" t="s">
        <v>120</v>
      </c>
      <c r="M172" s="92"/>
      <c r="N172" s="92"/>
      <c r="O172" s="92"/>
    </row>
    <row r="173" spans="2:15" ht="13.5" thickBot="1" x14ac:dyDescent="0.25">
      <c r="B173" s="19">
        <v>40878</v>
      </c>
      <c r="C173" s="67">
        <v>0</v>
      </c>
      <c r="D173" s="61">
        <v>0</v>
      </c>
      <c r="E173" s="122">
        <v>0</v>
      </c>
      <c r="F173" s="173">
        <v>582.41283950617276</v>
      </c>
      <c r="G173" s="173">
        <v>486722.88</v>
      </c>
      <c r="H173" s="130">
        <f t="shared" si="0"/>
        <v>835.70080703009887</v>
      </c>
      <c r="M173" s="142"/>
      <c r="N173" s="142"/>
      <c r="O173" s="142"/>
    </row>
    <row r="174" spans="2:15" ht="13.5" thickBot="1" x14ac:dyDescent="0.25">
      <c r="B174" s="56" t="s">
        <v>45</v>
      </c>
      <c r="C174" s="68">
        <v>0</v>
      </c>
      <c r="D174" s="64">
        <v>0</v>
      </c>
      <c r="E174" s="123">
        <v>0</v>
      </c>
      <c r="F174" s="127">
        <f>SUM(F162:F173)</f>
        <v>250606.19241975309</v>
      </c>
      <c r="G174" s="64">
        <f>SUM(G162:G173)</f>
        <v>211610598.58000001</v>
      </c>
      <c r="H174" s="66">
        <f>G174/F174</f>
        <v>844.39493109397165</v>
      </c>
      <c r="M174" s="144"/>
      <c r="N174" s="144"/>
      <c r="O174" s="144"/>
    </row>
    <row r="175" spans="2:15" x14ac:dyDescent="0.2">
      <c r="B175" s="19">
        <v>40909</v>
      </c>
      <c r="C175" s="67">
        <v>6.1728395061728394E-4</v>
      </c>
      <c r="D175" s="61">
        <v>0</v>
      </c>
      <c r="E175" s="122">
        <v>0</v>
      </c>
      <c r="F175" s="61">
        <v>80596.626925925928</v>
      </c>
      <c r="G175" s="61">
        <v>68555612.060000002</v>
      </c>
      <c r="H175" s="130">
        <f>G175/F175</f>
        <v>850.60150374540513</v>
      </c>
      <c r="I175" s="199" t="s">
        <v>46</v>
      </c>
      <c r="J175" s="200"/>
      <c r="K175" s="201"/>
      <c r="M175" s="140"/>
      <c r="N175" s="140"/>
      <c r="O175" s="140"/>
    </row>
    <row r="176" spans="2:15" x14ac:dyDescent="0.2">
      <c r="B176" s="19">
        <v>40940</v>
      </c>
      <c r="C176" s="67">
        <v>0</v>
      </c>
      <c r="D176" s="61">
        <v>0</v>
      </c>
      <c r="E176" s="122">
        <v>0</v>
      </c>
      <c r="F176" s="61">
        <v>581.27307407407409</v>
      </c>
      <c r="G176" s="61">
        <v>550289.28</v>
      </c>
      <c r="H176" s="130">
        <f>G176/F176</f>
        <v>946.6966638297688</v>
      </c>
      <c r="I176" s="38"/>
      <c r="J176" s="44"/>
      <c r="K176" s="40"/>
      <c r="M176" s="92"/>
      <c r="N176" s="92"/>
      <c r="O176" s="92"/>
    </row>
    <row r="177" spans="2:15" x14ac:dyDescent="0.2">
      <c r="B177" s="19">
        <v>40969</v>
      </c>
      <c r="C177" s="67">
        <v>1.3234567901234569E-2</v>
      </c>
      <c r="D177" s="61">
        <v>0</v>
      </c>
      <c r="E177" s="122">
        <v>0</v>
      </c>
      <c r="F177" s="61">
        <v>24740.465123456786</v>
      </c>
      <c r="G177" s="61">
        <v>22469435.040000003</v>
      </c>
      <c r="H177" s="130">
        <f>G177/F177</f>
        <v>908.20584527719382</v>
      </c>
      <c r="I177" s="38"/>
      <c r="J177" s="44"/>
      <c r="K177" s="40"/>
      <c r="M177" s="92"/>
      <c r="N177" s="92"/>
      <c r="O177" s="92"/>
    </row>
    <row r="178" spans="2:15" x14ac:dyDescent="0.2">
      <c r="B178" s="19">
        <v>41000</v>
      </c>
      <c r="C178" s="67">
        <v>1.2345679012345679E-3</v>
      </c>
      <c r="D178" s="61">
        <v>0</v>
      </c>
      <c r="E178" s="122">
        <v>0</v>
      </c>
      <c r="F178" s="67">
        <v>1350.251111111111</v>
      </c>
      <c r="G178" s="61">
        <v>1186483.3900000001</v>
      </c>
      <c r="H178" s="130">
        <f>G178/F178</f>
        <v>878.71313730943893</v>
      </c>
      <c r="I178" s="38"/>
      <c r="J178" s="44"/>
      <c r="K178" s="40"/>
      <c r="M178" s="92"/>
      <c r="N178" s="92"/>
      <c r="O178" s="92"/>
    </row>
    <row r="179" spans="2:15" x14ac:dyDescent="0.2">
      <c r="B179" s="19">
        <v>41030</v>
      </c>
      <c r="C179" s="67">
        <v>0</v>
      </c>
      <c r="D179" s="61">
        <v>0</v>
      </c>
      <c r="E179" s="122">
        <v>0</v>
      </c>
      <c r="F179" s="67">
        <v>19585.838506172837</v>
      </c>
      <c r="G179" s="61">
        <v>17695145.849999998</v>
      </c>
      <c r="H179" s="130">
        <f t="shared" ref="H179:H186" si="1">G179/F179</f>
        <v>903.4663409699333</v>
      </c>
      <c r="I179" s="38"/>
      <c r="J179" s="44"/>
      <c r="K179" s="40"/>
      <c r="M179" s="92"/>
      <c r="N179" s="92"/>
      <c r="O179" s="92"/>
    </row>
    <row r="180" spans="2:15" ht="13.5" thickBot="1" x14ac:dyDescent="0.25">
      <c r="B180" s="19">
        <v>41061</v>
      </c>
      <c r="C180" s="67">
        <v>0</v>
      </c>
      <c r="D180" s="61">
        <v>0</v>
      </c>
      <c r="E180" s="122">
        <v>0</v>
      </c>
      <c r="F180" s="67">
        <v>25981.970419753081</v>
      </c>
      <c r="G180" s="61">
        <v>23496745.079999998</v>
      </c>
      <c r="H180" s="130">
        <f t="shared" si="1"/>
        <v>904.3480806265693</v>
      </c>
      <c r="I180" s="41"/>
      <c r="J180" s="48"/>
      <c r="K180" s="43"/>
      <c r="M180" s="92"/>
      <c r="N180" s="92"/>
      <c r="O180" s="92"/>
    </row>
    <row r="181" spans="2:15" x14ac:dyDescent="0.2">
      <c r="B181" s="19">
        <v>41091</v>
      </c>
      <c r="C181" s="67">
        <v>5.2469135802469133E-2</v>
      </c>
      <c r="D181" s="61">
        <v>0</v>
      </c>
      <c r="E181" s="122">
        <v>0</v>
      </c>
      <c r="F181" s="61">
        <v>9755.5354197530851</v>
      </c>
      <c r="G181" s="61">
        <v>8065786.7800000003</v>
      </c>
      <c r="H181" s="130">
        <f t="shared" si="1"/>
        <v>826.79078420117582</v>
      </c>
      <c r="I181" s="57" t="s">
        <v>116</v>
      </c>
      <c r="M181" s="92"/>
      <c r="N181" s="92"/>
      <c r="O181" s="92"/>
    </row>
    <row r="182" spans="2:15" x14ac:dyDescent="0.2">
      <c r="B182" s="19">
        <v>41122</v>
      </c>
      <c r="C182" s="67">
        <v>3.0864197530864196E-3</v>
      </c>
      <c r="D182" s="61">
        <v>0</v>
      </c>
      <c r="E182" s="122">
        <v>0</v>
      </c>
      <c r="F182" s="61">
        <v>39550.874950617283</v>
      </c>
      <c r="G182" s="61">
        <v>32709157.66</v>
      </c>
      <c r="H182" s="130">
        <f t="shared" si="1"/>
        <v>827.01476770969634</v>
      </c>
      <c r="I182" s="11" t="s">
        <v>117</v>
      </c>
      <c r="M182" s="92"/>
      <c r="N182" s="92"/>
      <c r="O182" s="92"/>
    </row>
    <row r="183" spans="2:15" x14ac:dyDescent="0.2">
      <c r="B183" s="19">
        <v>41153</v>
      </c>
      <c r="C183" s="67">
        <v>0</v>
      </c>
      <c r="D183" s="61">
        <v>0</v>
      </c>
      <c r="E183" s="122">
        <v>0</v>
      </c>
      <c r="F183" s="61">
        <v>66072.852234567908</v>
      </c>
      <c r="G183" s="61">
        <v>58512071.890000001</v>
      </c>
      <c r="H183" s="130">
        <f t="shared" si="1"/>
        <v>885.56903344014768</v>
      </c>
      <c r="I183" s="178" t="s">
        <v>137</v>
      </c>
      <c r="M183" s="92"/>
      <c r="N183" s="92"/>
      <c r="O183" s="92"/>
    </row>
    <row r="184" spans="2:15" x14ac:dyDescent="0.2">
      <c r="B184" s="19">
        <v>41183</v>
      </c>
      <c r="C184" s="67">
        <v>0</v>
      </c>
      <c r="D184" s="61">
        <v>0</v>
      </c>
      <c r="E184" s="122">
        <v>0</v>
      </c>
      <c r="F184" s="61">
        <v>49077.295074074071</v>
      </c>
      <c r="G184" s="61">
        <v>43742376.840000004</v>
      </c>
      <c r="H184" s="130">
        <f t="shared" si="1"/>
        <v>891.29559349141209</v>
      </c>
      <c r="I184" s="178" t="s">
        <v>138</v>
      </c>
      <c r="M184" s="92"/>
      <c r="N184" s="92"/>
      <c r="O184" s="92"/>
    </row>
    <row r="185" spans="2:15" x14ac:dyDescent="0.2">
      <c r="B185" s="19">
        <v>41214</v>
      </c>
      <c r="C185" s="67">
        <v>0</v>
      </c>
      <c r="D185" s="61">
        <v>0</v>
      </c>
      <c r="E185" s="122">
        <v>0</v>
      </c>
      <c r="F185" s="61">
        <v>611.07829629629634</v>
      </c>
      <c r="G185" s="61">
        <v>556956.58999999985</v>
      </c>
      <c r="H185" s="130">
        <f t="shared" si="1"/>
        <v>911.43245206985023</v>
      </c>
      <c r="I185" s="11" t="s">
        <v>120</v>
      </c>
      <c r="M185" s="92"/>
      <c r="N185" s="92"/>
      <c r="O185" s="92"/>
    </row>
    <row r="186" spans="2:15" ht="13.5" thickBot="1" x14ac:dyDescent="0.25">
      <c r="B186" s="19">
        <v>41244</v>
      </c>
      <c r="C186" s="67">
        <v>1.0370370370370371E-3</v>
      </c>
      <c r="D186" s="61">
        <v>0</v>
      </c>
      <c r="E186" s="122">
        <v>0</v>
      </c>
      <c r="F186" s="61">
        <v>24665.499592592594</v>
      </c>
      <c r="G186" s="61">
        <v>23370568.030000001</v>
      </c>
      <c r="H186" s="130">
        <f t="shared" si="1"/>
        <v>947.50029052801028</v>
      </c>
      <c r="M186" s="142"/>
      <c r="N186" s="142"/>
      <c r="O186" s="142"/>
    </row>
    <row r="187" spans="2:15" ht="13.5" thickBot="1" x14ac:dyDescent="0.25">
      <c r="B187" s="56" t="s">
        <v>47</v>
      </c>
      <c r="C187" s="68">
        <f>SUM(C175:C186)</f>
        <v>7.1679012345679E-2</v>
      </c>
      <c r="D187" s="64">
        <f>SUM(D175:D186)</f>
        <v>0</v>
      </c>
      <c r="E187" s="64">
        <f>D187/C187</f>
        <v>0</v>
      </c>
      <c r="F187" s="127">
        <f>SUM(F175:F186)</f>
        <v>342569.56072839507</v>
      </c>
      <c r="G187" s="64">
        <f>SUM(G175:G186)</f>
        <v>300910628.49000001</v>
      </c>
      <c r="H187" s="66">
        <f>G187/F187</f>
        <v>878.39277911961312</v>
      </c>
      <c r="M187" s="144"/>
      <c r="N187" s="144"/>
      <c r="O187" s="144"/>
    </row>
    <row r="188" spans="2:15" x14ac:dyDescent="0.2">
      <c r="B188" s="19">
        <v>41275</v>
      </c>
      <c r="C188" s="67">
        <v>6.1728395061728394E-4</v>
      </c>
      <c r="D188" s="61">
        <v>0</v>
      </c>
      <c r="E188" s="122">
        <v>0</v>
      </c>
      <c r="F188" s="61">
        <v>50500.938641975299</v>
      </c>
      <c r="G188" s="61">
        <v>41953615.049999997</v>
      </c>
      <c r="H188" s="130">
        <f>G188/F188</f>
        <v>830.74921334489909</v>
      </c>
      <c r="I188" s="199" t="s">
        <v>48</v>
      </c>
      <c r="J188" s="200"/>
      <c r="K188" s="201"/>
      <c r="M188" s="140"/>
      <c r="N188" s="140"/>
      <c r="O188" s="140"/>
    </row>
    <row r="189" spans="2:15" x14ac:dyDescent="0.2">
      <c r="B189" s="19">
        <v>41306</v>
      </c>
      <c r="C189" s="67">
        <v>0</v>
      </c>
      <c r="D189" s="61">
        <v>0</v>
      </c>
      <c r="E189" s="122">
        <v>0</v>
      </c>
      <c r="F189" s="61">
        <v>51103.799382716046</v>
      </c>
      <c r="G189" s="61">
        <v>45904290.439999998</v>
      </c>
      <c r="H189" s="130">
        <f>G189/F189</f>
        <v>898.25592215214851</v>
      </c>
      <c r="I189" s="38"/>
      <c r="J189" s="44"/>
      <c r="K189" s="40"/>
      <c r="M189" s="92"/>
      <c r="N189" s="92"/>
      <c r="O189" s="92"/>
    </row>
    <row r="190" spans="2:15" x14ac:dyDescent="0.2">
      <c r="B190" s="19">
        <v>41334</v>
      </c>
      <c r="C190" s="67">
        <v>1.3234567901234569E-2</v>
      </c>
      <c r="D190" s="61">
        <v>0</v>
      </c>
      <c r="E190" s="122">
        <v>0</v>
      </c>
      <c r="F190" s="61">
        <v>49902.74543209876</v>
      </c>
      <c r="G190" s="61">
        <v>44139462.180000007</v>
      </c>
      <c r="H190" s="130">
        <f>G190/F190</f>
        <v>884.50969576532236</v>
      </c>
      <c r="I190" s="38"/>
      <c r="J190" s="44"/>
      <c r="K190" s="40"/>
      <c r="M190" s="92"/>
      <c r="N190" s="92"/>
      <c r="O190" s="92"/>
    </row>
    <row r="191" spans="2:15" x14ac:dyDescent="0.2">
      <c r="B191" s="19">
        <v>41365</v>
      </c>
      <c r="C191" s="67">
        <v>1.2345679012345679E-3</v>
      </c>
      <c r="D191" s="61">
        <v>0</v>
      </c>
      <c r="E191" s="122">
        <v>0</v>
      </c>
      <c r="F191" s="67">
        <v>20056.04086419753</v>
      </c>
      <c r="G191" s="61">
        <v>16255943.000000002</v>
      </c>
      <c r="H191" s="130">
        <f>G191/F191</f>
        <v>810.52602106624317</v>
      </c>
      <c r="I191" s="38"/>
      <c r="J191" s="44"/>
      <c r="K191" s="40"/>
      <c r="M191" s="92"/>
      <c r="N191" s="92"/>
      <c r="O191" s="92"/>
    </row>
    <row r="192" spans="2:15" x14ac:dyDescent="0.2">
      <c r="B192" s="19">
        <v>41395</v>
      </c>
      <c r="C192" s="67">
        <v>0</v>
      </c>
      <c r="D192" s="61">
        <v>0</v>
      </c>
      <c r="E192" s="122">
        <v>0</v>
      </c>
      <c r="F192" s="67">
        <v>0</v>
      </c>
      <c r="G192" s="61">
        <v>0</v>
      </c>
      <c r="H192" s="130">
        <v>0</v>
      </c>
      <c r="I192" s="38"/>
      <c r="J192" s="44"/>
      <c r="K192" s="40"/>
      <c r="M192" s="92"/>
      <c r="N192" s="92"/>
      <c r="O192" s="92"/>
    </row>
    <row r="193" spans="2:15" ht="13.5" thickBot="1" x14ac:dyDescent="0.25">
      <c r="B193" s="19">
        <v>41426</v>
      </c>
      <c r="C193" s="67">
        <v>0</v>
      </c>
      <c r="D193" s="61">
        <v>0</v>
      </c>
      <c r="E193" s="122">
        <v>0</v>
      </c>
      <c r="F193" s="67">
        <v>0</v>
      </c>
      <c r="G193" s="61">
        <v>0</v>
      </c>
      <c r="H193" s="130">
        <v>0</v>
      </c>
      <c r="I193" s="41"/>
      <c r="J193" s="48"/>
      <c r="K193" s="43"/>
      <c r="M193" s="92"/>
      <c r="N193" s="92"/>
      <c r="O193" s="92"/>
    </row>
    <row r="194" spans="2:15" x14ac:dyDescent="0.2">
      <c r="B194" s="19">
        <v>41456</v>
      </c>
      <c r="C194" s="67">
        <v>5.2469135802469133E-2</v>
      </c>
      <c r="D194" s="61">
        <v>0</v>
      </c>
      <c r="E194" s="122">
        <v>0</v>
      </c>
      <c r="F194" s="61">
        <v>41994.863530864204</v>
      </c>
      <c r="G194" s="61">
        <v>33218031.790000003</v>
      </c>
      <c r="H194" s="130">
        <f t="shared" ref="H194:H257" si="2">G194/F194</f>
        <v>791.00225592080676</v>
      </c>
      <c r="I194" s="57" t="s">
        <v>116</v>
      </c>
      <c r="M194" s="92"/>
      <c r="N194" s="92"/>
      <c r="O194" s="92"/>
    </row>
    <row r="195" spans="2:15" x14ac:dyDescent="0.2">
      <c r="B195" s="19">
        <v>41487</v>
      </c>
      <c r="C195" s="67">
        <v>3.0864197530864196E-3</v>
      </c>
      <c r="D195" s="61">
        <v>0</v>
      </c>
      <c r="E195" s="122">
        <v>0</v>
      </c>
      <c r="F195" s="61">
        <v>7059.4702962962965</v>
      </c>
      <c r="G195" s="61">
        <v>5582852.3099999996</v>
      </c>
      <c r="H195" s="130">
        <f t="shared" si="2"/>
        <v>790.83161705900307</v>
      </c>
      <c r="I195" s="11" t="s">
        <v>117</v>
      </c>
      <c r="M195" s="92"/>
      <c r="N195" s="92"/>
      <c r="O195" s="92"/>
    </row>
    <row r="196" spans="2:15" x14ac:dyDescent="0.2">
      <c r="B196" s="19">
        <v>41518</v>
      </c>
      <c r="C196" s="67">
        <v>0</v>
      </c>
      <c r="D196" s="61">
        <v>0</v>
      </c>
      <c r="E196" s="122">
        <v>0</v>
      </c>
      <c r="F196" s="61">
        <v>45680.022456790117</v>
      </c>
      <c r="G196" s="61">
        <v>37446553.979999997</v>
      </c>
      <c r="H196" s="130">
        <f t="shared" si="2"/>
        <v>819.75778395077702</v>
      </c>
      <c r="I196" s="178" t="s">
        <v>137</v>
      </c>
      <c r="M196" s="92"/>
      <c r="N196" s="92"/>
      <c r="O196" s="92"/>
    </row>
    <row r="197" spans="2:15" x14ac:dyDescent="0.2">
      <c r="B197" s="19">
        <v>41548</v>
      </c>
      <c r="C197" s="67">
        <v>0</v>
      </c>
      <c r="D197" s="61">
        <v>0</v>
      </c>
      <c r="E197" s="122">
        <v>0</v>
      </c>
      <c r="F197" s="61">
        <v>38541.78167901234</v>
      </c>
      <c r="G197" s="61">
        <v>31411393.859999999</v>
      </c>
      <c r="H197" s="130">
        <f t="shared" si="2"/>
        <v>814.99589514578292</v>
      </c>
      <c r="I197" s="178" t="s">
        <v>138</v>
      </c>
      <c r="M197" s="92"/>
      <c r="N197" s="92"/>
      <c r="O197" s="92"/>
    </row>
    <row r="198" spans="2:15" x14ac:dyDescent="0.2">
      <c r="B198" s="19">
        <v>41579</v>
      </c>
      <c r="C198" s="67">
        <v>0</v>
      </c>
      <c r="D198" s="61">
        <v>0</v>
      </c>
      <c r="E198" s="122">
        <v>0</v>
      </c>
      <c r="F198" s="61">
        <v>33407.808370370374</v>
      </c>
      <c r="G198" s="61">
        <v>26519422.340000004</v>
      </c>
      <c r="H198" s="130">
        <f t="shared" si="2"/>
        <v>793.80910133333589</v>
      </c>
      <c r="I198" s="11" t="s">
        <v>120</v>
      </c>
      <c r="M198" s="92"/>
      <c r="N198" s="92"/>
      <c r="O198" s="92"/>
    </row>
    <row r="199" spans="2:15" ht="13.5" thickBot="1" x14ac:dyDescent="0.25">
      <c r="B199" s="19">
        <v>41609</v>
      </c>
      <c r="C199" s="67">
        <v>1.0370370370370371E-3</v>
      </c>
      <c r="D199" s="61">
        <v>0</v>
      </c>
      <c r="E199" s="122">
        <v>0</v>
      </c>
      <c r="F199" s="61">
        <v>38699.892308641975</v>
      </c>
      <c r="G199" s="61">
        <v>31243415.130000003</v>
      </c>
      <c r="H199" s="130">
        <f t="shared" si="2"/>
        <v>807.32563493524538</v>
      </c>
      <c r="M199" s="142"/>
      <c r="N199" s="142"/>
      <c r="O199" s="142"/>
    </row>
    <row r="200" spans="2:15" ht="13.5" thickBot="1" x14ac:dyDescent="0.25">
      <c r="B200" s="56" t="s">
        <v>49</v>
      </c>
      <c r="C200" s="68">
        <f>SUM(C188:C199)</f>
        <v>7.1679012345679E-2</v>
      </c>
      <c r="D200" s="64">
        <f>SUM(D188:D199)</f>
        <v>0</v>
      </c>
      <c r="E200" s="64">
        <f>D200/C200</f>
        <v>0</v>
      </c>
      <c r="F200" s="127">
        <f>SUM(F188:F199)</f>
        <v>376947.36296296294</v>
      </c>
      <c r="G200" s="64">
        <f>SUM(G188:G199)</f>
        <v>313674980.08000004</v>
      </c>
      <c r="H200" s="66">
        <f t="shared" si="2"/>
        <v>832.14530966441657</v>
      </c>
      <c r="M200" s="144"/>
      <c r="N200" s="144"/>
      <c r="O200" s="144"/>
    </row>
    <row r="201" spans="2:15" x14ac:dyDescent="0.2">
      <c r="B201" s="19">
        <v>41640</v>
      </c>
      <c r="C201" s="67">
        <v>6.1728395061728394E-4</v>
      </c>
      <c r="D201" s="61">
        <v>0</v>
      </c>
      <c r="E201" s="122">
        <v>0</v>
      </c>
      <c r="F201" s="61">
        <v>18204.054327654325</v>
      </c>
      <c r="G201" s="61">
        <v>14085905.300000001</v>
      </c>
      <c r="H201" s="130">
        <f t="shared" si="2"/>
        <v>773.77846970065787</v>
      </c>
      <c r="I201" s="199" t="s">
        <v>53</v>
      </c>
      <c r="J201" s="200"/>
      <c r="K201" s="201"/>
      <c r="M201" s="140"/>
      <c r="N201" s="140"/>
      <c r="O201" s="140"/>
    </row>
    <row r="202" spans="2:15" x14ac:dyDescent="0.2">
      <c r="B202" s="19">
        <v>41671</v>
      </c>
      <c r="C202" s="67">
        <v>0</v>
      </c>
      <c r="D202" s="61">
        <v>0</v>
      </c>
      <c r="E202" s="122">
        <v>0</v>
      </c>
      <c r="F202" s="61">
        <v>41405.490617283955</v>
      </c>
      <c r="G202" s="61">
        <v>31785742.140000001</v>
      </c>
      <c r="H202" s="130">
        <f t="shared" si="2"/>
        <v>767.66973814655466</v>
      </c>
      <c r="I202" s="38"/>
      <c r="J202" s="44"/>
      <c r="K202" s="40"/>
      <c r="M202" s="92"/>
      <c r="N202" s="92"/>
      <c r="O202" s="92"/>
    </row>
    <row r="203" spans="2:15" x14ac:dyDescent="0.2">
      <c r="B203" s="19">
        <v>41699</v>
      </c>
      <c r="C203" s="67">
        <v>1.3234567901234569E-2</v>
      </c>
      <c r="D203" s="61">
        <v>0</v>
      </c>
      <c r="E203" s="122">
        <v>0</v>
      </c>
      <c r="F203" s="61">
        <v>70044.338962962967</v>
      </c>
      <c r="G203" s="61">
        <v>54945867.979999997</v>
      </c>
      <c r="H203" s="130">
        <f t="shared" si="2"/>
        <v>784.44409346276336</v>
      </c>
      <c r="I203" s="38"/>
      <c r="J203" s="44"/>
      <c r="K203" s="40"/>
      <c r="M203" s="92"/>
      <c r="N203" s="92"/>
      <c r="O203" s="92"/>
    </row>
    <row r="204" spans="2:15" x14ac:dyDescent="0.2">
      <c r="B204" s="19">
        <v>41730</v>
      </c>
      <c r="C204" s="67">
        <v>1.2345679012345679E-3</v>
      </c>
      <c r="D204" s="61">
        <v>0</v>
      </c>
      <c r="E204" s="122">
        <v>0</v>
      </c>
      <c r="F204" s="67">
        <v>15786.53809876543</v>
      </c>
      <c r="G204" s="61">
        <v>12488506.9</v>
      </c>
      <c r="H204" s="130">
        <f t="shared" si="2"/>
        <v>791.08584933999248</v>
      </c>
      <c r="I204" s="38"/>
      <c r="J204" s="44"/>
      <c r="K204" s="40"/>
      <c r="M204" s="92"/>
      <c r="N204" s="92"/>
      <c r="O204" s="92"/>
    </row>
    <row r="205" spans="2:15" x14ac:dyDescent="0.2">
      <c r="B205" s="19">
        <v>41760</v>
      </c>
      <c r="C205" s="67">
        <v>0</v>
      </c>
      <c r="D205" s="61">
        <v>0</v>
      </c>
      <c r="E205" s="122">
        <v>0</v>
      </c>
      <c r="F205" s="67">
        <v>35523.994679012343</v>
      </c>
      <c r="G205" s="61">
        <v>26889838.800000001</v>
      </c>
      <c r="H205" s="130">
        <f t="shared" si="2"/>
        <v>756.94862143098396</v>
      </c>
      <c r="I205" s="38"/>
      <c r="J205" s="44"/>
      <c r="K205" s="40"/>
      <c r="M205" s="92"/>
      <c r="N205" s="92"/>
      <c r="O205" s="92"/>
    </row>
    <row r="206" spans="2:15" ht="13.5" thickBot="1" x14ac:dyDescent="0.25">
      <c r="B206" s="19">
        <v>41791</v>
      </c>
      <c r="C206" s="67">
        <v>0</v>
      </c>
      <c r="D206" s="61">
        <v>0</v>
      </c>
      <c r="E206" s="122">
        <v>0</v>
      </c>
      <c r="F206" s="67">
        <v>4054.5745802469132</v>
      </c>
      <c r="G206" s="61">
        <v>3095441.04</v>
      </c>
      <c r="H206" s="130">
        <f t="shared" si="2"/>
        <v>763.44409967950219</v>
      </c>
      <c r="I206" s="41"/>
      <c r="J206" s="48"/>
      <c r="K206" s="43"/>
      <c r="M206" s="92"/>
      <c r="N206" s="92"/>
      <c r="O206" s="92"/>
    </row>
    <row r="207" spans="2:15" x14ac:dyDescent="0.2">
      <c r="B207" s="19">
        <v>41821</v>
      </c>
      <c r="C207" s="67">
        <v>5.2469135802469133E-2</v>
      </c>
      <c r="D207" s="61">
        <v>0</v>
      </c>
      <c r="E207" s="122">
        <v>0</v>
      </c>
      <c r="F207" s="61">
        <v>0.99101234567901231</v>
      </c>
      <c r="G207" s="61">
        <v>4259.72</v>
      </c>
      <c r="H207" s="130">
        <f t="shared" si="2"/>
        <v>4298.3521028503092</v>
      </c>
      <c r="I207" s="57" t="s">
        <v>116</v>
      </c>
      <c r="M207" s="92"/>
      <c r="N207" s="92"/>
      <c r="O207" s="92"/>
    </row>
    <row r="208" spans="2:15" x14ac:dyDescent="0.2">
      <c r="B208" s="19">
        <v>41852</v>
      </c>
      <c r="C208" s="67">
        <v>3.0864197530864196E-3</v>
      </c>
      <c r="D208" s="61">
        <v>0</v>
      </c>
      <c r="E208" s="122">
        <v>0</v>
      </c>
      <c r="F208" s="61">
        <v>8.6134567901234565E-3</v>
      </c>
      <c r="G208" s="61">
        <v>3</v>
      </c>
      <c r="H208" s="130">
        <f t="shared" si="2"/>
        <v>348.29222147372042</v>
      </c>
      <c r="I208" s="11" t="s">
        <v>117</v>
      </c>
      <c r="M208" s="92"/>
      <c r="N208" s="92"/>
      <c r="O208" s="92"/>
    </row>
    <row r="209" spans="2:15" x14ac:dyDescent="0.2">
      <c r="B209" s="19">
        <v>41883</v>
      </c>
      <c r="C209" s="67">
        <v>0</v>
      </c>
      <c r="D209" s="61">
        <v>0</v>
      </c>
      <c r="E209" s="122">
        <v>0</v>
      </c>
      <c r="F209" s="61">
        <v>3.7547845679012348</v>
      </c>
      <c r="G209" s="61">
        <v>12589.740000000002</v>
      </c>
      <c r="H209" s="130">
        <f t="shared" si="2"/>
        <v>3352.9859762466031</v>
      </c>
      <c r="I209" s="178" t="s">
        <v>137</v>
      </c>
      <c r="M209" s="92"/>
      <c r="N209" s="92"/>
      <c r="O209" s="92"/>
    </row>
    <row r="210" spans="2:15" x14ac:dyDescent="0.2">
      <c r="B210" s="19">
        <v>41913</v>
      </c>
      <c r="C210" s="67">
        <v>0</v>
      </c>
      <c r="D210" s="61">
        <v>0</v>
      </c>
      <c r="E210" s="122">
        <v>0</v>
      </c>
      <c r="F210" s="61">
        <v>0.93766666666666654</v>
      </c>
      <c r="G210" s="61">
        <v>4349.9000000000005</v>
      </c>
      <c r="H210" s="130">
        <f t="shared" si="2"/>
        <v>4639.0686100248859</v>
      </c>
      <c r="I210" s="178" t="s">
        <v>138</v>
      </c>
      <c r="M210" s="92"/>
      <c r="N210" s="92"/>
      <c r="O210" s="92"/>
    </row>
    <row r="211" spans="2:15" x14ac:dyDescent="0.2">
      <c r="B211" s="19">
        <v>41944</v>
      </c>
      <c r="C211" s="67">
        <v>0</v>
      </c>
      <c r="D211" s="61">
        <v>0</v>
      </c>
      <c r="E211" s="122">
        <v>0</v>
      </c>
      <c r="F211" s="61">
        <v>45618.552858765426</v>
      </c>
      <c r="G211" s="61">
        <v>29034793.150000002</v>
      </c>
      <c r="H211" s="130">
        <f t="shared" si="2"/>
        <v>636.46896559589311</v>
      </c>
      <c r="I211" s="11" t="s">
        <v>120</v>
      </c>
      <c r="M211" s="92"/>
      <c r="N211" s="92"/>
      <c r="O211" s="92"/>
    </row>
    <row r="212" spans="2:15" ht="13.5" thickBot="1" x14ac:dyDescent="0.25">
      <c r="B212" s="19">
        <v>41974</v>
      </c>
      <c r="C212" s="67">
        <v>1.0370370370370371E-3</v>
      </c>
      <c r="D212" s="61">
        <v>0</v>
      </c>
      <c r="E212" s="122">
        <v>0</v>
      </c>
      <c r="F212" s="61">
        <v>8.3316533333333318</v>
      </c>
      <c r="G212" s="61">
        <v>35261.700000000004</v>
      </c>
      <c r="H212" s="130">
        <f t="shared" si="2"/>
        <v>4232.2572230561691</v>
      </c>
      <c r="M212" s="142"/>
      <c r="N212" s="142"/>
      <c r="O212" s="142"/>
    </row>
    <row r="213" spans="2:15" ht="13.5" thickBot="1" x14ac:dyDescent="0.25">
      <c r="B213" s="56" t="s">
        <v>54</v>
      </c>
      <c r="C213" s="68">
        <f>SUM(C201:C212)</f>
        <v>7.1679012345679E-2</v>
      </c>
      <c r="D213" s="64">
        <f>SUM(D201:D212)</f>
        <v>0</v>
      </c>
      <c r="E213" s="64">
        <f>D213/C213</f>
        <v>0</v>
      </c>
      <c r="F213" s="127">
        <f>SUM(F201:F212)</f>
        <v>230651.56785506167</v>
      </c>
      <c r="G213" s="64">
        <f>SUM(G201:G212)</f>
        <v>172382559.37</v>
      </c>
      <c r="H213" s="66">
        <f>G213/F213</f>
        <v>747.37215520825282</v>
      </c>
      <c r="M213" s="144"/>
      <c r="N213" s="144"/>
      <c r="O213" s="144"/>
    </row>
    <row r="214" spans="2:15" x14ac:dyDescent="0.2">
      <c r="B214" s="19">
        <v>42005</v>
      </c>
      <c r="C214" s="67">
        <v>0</v>
      </c>
      <c r="D214" s="61">
        <v>0</v>
      </c>
      <c r="E214" s="122">
        <v>0</v>
      </c>
      <c r="F214" s="61">
        <v>30197.292641975306</v>
      </c>
      <c r="G214" s="61">
        <v>12533381.639999999</v>
      </c>
      <c r="H214" s="130">
        <f t="shared" si="2"/>
        <v>415.0498453155418</v>
      </c>
      <c r="I214" s="199" t="s">
        <v>55</v>
      </c>
      <c r="J214" s="200"/>
      <c r="K214" s="201"/>
      <c r="M214" s="140"/>
      <c r="N214" s="140"/>
      <c r="O214" s="140"/>
    </row>
    <row r="215" spans="2:15" x14ac:dyDescent="0.2">
      <c r="B215" s="19">
        <v>42036</v>
      </c>
      <c r="C215" s="67">
        <v>0</v>
      </c>
      <c r="D215" s="61">
        <v>0</v>
      </c>
      <c r="E215" s="122">
        <v>0</v>
      </c>
      <c r="F215" s="61">
        <v>29854.884602469137</v>
      </c>
      <c r="G215" s="61">
        <v>12661741.060000002</v>
      </c>
      <c r="H215" s="130">
        <f t="shared" si="2"/>
        <v>424.10952943200516</v>
      </c>
      <c r="I215" s="38"/>
      <c r="J215" s="44"/>
      <c r="K215" s="40"/>
      <c r="M215" s="92"/>
      <c r="N215" s="92"/>
      <c r="O215" s="92"/>
    </row>
    <row r="216" spans="2:15" x14ac:dyDescent="0.2">
      <c r="B216" s="19">
        <v>42064</v>
      </c>
      <c r="C216" s="67">
        <v>0</v>
      </c>
      <c r="D216" s="61">
        <v>0</v>
      </c>
      <c r="E216" s="122">
        <v>0</v>
      </c>
      <c r="F216" s="61">
        <v>45625.907777777771</v>
      </c>
      <c r="G216" s="61">
        <v>21024475.650000002</v>
      </c>
      <c r="H216" s="130">
        <f t="shared" si="2"/>
        <v>460.80125687362289</v>
      </c>
      <c r="I216" s="38"/>
      <c r="J216" s="44"/>
      <c r="K216" s="40"/>
      <c r="M216" s="92"/>
      <c r="N216" s="92"/>
      <c r="O216" s="92"/>
    </row>
    <row r="217" spans="2:15" x14ac:dyDescent="0.2">
      <c r="B217" s="19">
        <v>42095</v>
      </c>
      <c r="C217" s="67">
        <v>0</v>
      </c>
      <c r="D217" s="61">
        <v>0</v>
      </c>
      <c r="E217" s="122">
        <v>0</v>
      </c>
      <c r="F217" s="67">
        <v>35944.023556172833</v>
      </c>
      <c r="G217" s="61">
        <v>15913789.409999998</v>
      </c>
      <c r="H217" s="130">
        <f t="shared" si="2"/>
        <v>442.73811987492564</v>
      </c>
      <c r="I217" s="38"/>
      <c r="J217" s="44"/>
      <c r="K217" s="40"/>
      <c r="M217" s="92"/>
      <c r="N217" s="92"/>
      <c r="O217" s="92"/>
    </row>
    <row r="218" spans="2:15" x14ac:dyDescent="0.2">
      <c r="B218" s="19">
        <v>42125</v>
      </c>
      <c r="C218" s="67">
        <v>0</v>
      </c>
      <c r="D218" s="61">
        <v>0</v>
      </c>
      <c r="E218" s="122">
        <v>0</v>
      </c>
      <c r="F218" s="67">
        <v>50168.581466666656</v>
      </c>
      <c r="G218" s="61">
        <v>23085721.68</v>
      </c>
      <c r="H218" s="130">
        <f t="shared" si="2"/>
        <v>460.16293475108063</v>
      </c>
      <c r="I218" s="38"/>
      <c r="J218" s="44"/>
      <c r="K218" s="40"/>
      <c r="M218" s="92"/>
      <c r="N218" s="92"/>
      <c r="O218" s="92"/>
    </row>
    <row r="219" spans="2:15" ht="13.5" thickBot="1" x14ac:dyDescent="0.25">
      <c r="B219" s="19">
        <v>42156</v>
      </c>
      <c r="C219" s="67">
        <v>0</v>
      </c>
      <c r="D219" s="61">
        <v>0</v>
      </c>
      <c r="E219" s="122">
        <v>0</v>
      </c>
      <c r="F219" s="67">
        <v>27444.141745679011</v>
      </c>
      <c r="G219" s="61">
        <v>13067549.369999999</v>
      </c>
      <c r="H219" s="130">
        <f t="shared" si="2"/>
        <v>476.15077531282031</v>
      </c>
      <c r="I219" s="41"/>
      <c r="J219" s="48"/>
      <c r="K219" s="43"/>
      <c r="M219" s="92"/>
      <c r="N219" s="92"/>
      <c r="O219" s="92"/>
    </row>
    <row r="220" spans="2:15" x14ac:dyDescent="0.2">
      <c r="B220" s="19">
        <v>42186</v>
      </c>
      <c r="C220" s="67">
        <v>0</v>
      </c>
      <c r="D220" s="61">
        <v>0</v>
      </c>
      <c r="E220" s="122">
        <v>0</v>
      </c>
      <c r="F220" s="61">
        <v>44254.81947370369</v>
      </c>
      <c r="G220" s="61">
        <v>19785995.599999998</v>
      </c>
      <c r="H220" s="130">
        <f t="shared" si="2"/>
        <v>447.09244858081229</v>
      </c>
      <c r="I220" s="57" t="s">
        <v>116</v>
      </c>
      <c r="M220" s="92"/>
      <c r="N220" s="92"/>
      <c r="O220" s="92"/>
    </row>
    <row r="221" spans="2:15" x14ac:dyDescent="0.2">
      <c r="B221" s="19">
        <v>42217</v>
      </c>
      <c r="C221" s="67">
        <v>0</v>
      </c>
      <c r="D221" s="61">
        <v>0</v>
      </c>
      <c r="E221" s="122">
        <v>0</v>
      </c>
      <c r="F221" s="61">
        <v>31851.280631481466</v>
      </c>
      <c r="G221" s="61">
        <v>13589798.42</v>
      </c>
      <c r="H221" s="130">
        <f t="shared" si="2"/>
        <v>426.66411367359552</v>
      </c>
      <c r="I221" s="11" t="s">
        <v>117</v>
      </c>
      <c r="M221" s="92"/>
      <c r="N221" s="92"/>
      <c r="O221" s="92"/>
    </row>
    <row r="222" spans="2:15" x14ac:dyDescent="0.2">
      <c r="B222" s="19">
        <v>42248</v>
      </c>
      <c r="C222" s="67">
        <v>0</v>
      </c>
      <c r="D222" s="61">
        <v>0</v>
      </c>
      <c r="E222" s="122">
        <v>0</v>
      </c>
      <c r="F222" s="61">
        <v>29159.829958024686</v>
      </c>
      <c r="G222" s="61">
        <v>11317405.120000001</v>
      </c>
      <c r="H222" s="130">
        <f t="shared" si="2"/>
        <v>388.11629341773613</v>
      </c>
      <c r="I222" s="178" t="s">
        <v>137</v>
      </c>
      <c r="M222" s="92"/>
      <c r="N222" s="92"/>
      <c r="O222" s="92"/>
    </row>
    <row r="223" spans="2:15" x14ac:dyDescent="0.2">
      <c r="B223" s="19">
        <v>42278</v>
      </c>
      <c r="C223" s="67">
        <v>0</v>
      </c>
      <c r="D223" s="61">
        <v>0</v>
      </c>
      <c r="E223" s="122">
        <v>0</v>
      </c>
      <c r="F223" s="61">
        <v>47906.396375308643</v>
      </c>
      <c r="G223" s="61">
        <v>18522050.910000004</v>
      </c>
      <c r="H223" s="130">
        <f t="shared" si="2"/>
        <v>386.6300183569312</v>
      </c>
      <c r="I223" s="178" t="s">
        <v>138</v>
      </c>
      <c r="M223" s="92"/>
      <c r="N223" s="92"/>
      <c r="O223" s="92"/>
    </row>
    <row r="224" spans="2:15" x14ac:dyDescent="0.2">
      <c r="B224" s="19">
        <v>42309</v>
      </c>
      <c r="C224" s="67">
        <v>0</v>
      </c>
      <c r="D224" s="61">
        <v>0</v>
      </c>
      <c r="E224" s="122">
        <v>0</v>
      </c>
      <c r="F224" s="61">
        <v>34821.524058024683</v>
      </c>
      <c r="G224" s="61">
        <v>13463988.440000001</v>
      </c>
      <c r="H224" s="130">
        <f t="shared" si="2"/>
        <v>386.65706927601298</v>
      </c>
      <c r="I224" s="11" t="s">
        <v>120</v>
      </c>
      <c r="M224" s="92"/>
      <c r="N224" s="92"/>
      <c r="O224" s="92"/>
    </row>
    <row r="225" spans="2:15" ht="13.5" thickBot="1" x14ac:dyDescent="0.25">
      <c r="B225" s="19">
        <v>42339</v>
      </c>
      <c r="C225" s="67">
        <v>0</v>
      </c>
      <c r="D225" s="61">
        <v>0</v>
      </c>
      <c r="E225" s="122">
        <v>0</v>
      </c>
      <c r="F225" s="61">
        <v>84454.861308641979</v>
      </c>
      <c r="G225" s="61">
        <v>28100116.209999997</v>
      </c>
      <c r="H225" s="130">
        <f t="shared" si="2"/>
        <v>332.72349009380952</v>
      </c>
      <c r="M225" s="142"/>
      <c r="N225" s="142"/>
      <c r="O225" s="142"/>
    </row>
    <row r="226" spans="2:15" ht="13.5" thickBot="1" x14ac:dyDescent="0.25">
      <c r="B226" s="56" t="s">
        <v>56</v>
      </c>
      <c r="C226" s="68">
        <f>SUM(C214:C225)</f>
        <v>0</v>
      </c>
      <c r="D226" s="64">
        <f>SUM(D214:D225)</f>
        <v>0</v>
      </c>
      <c r="E226" s="64">
        <v>0</v>
      </c>
      <c r="F226" s="127">
        <f>SUM(F214:F225)</f>
        <v>491683.54359592585</v>
      </c>
      <c r="G226" s="64">
        <f>SUM(G214:G225)</f>
        <v>203066013.50999999</v>
      </c>
      <c r="H226" s="66">
        <f>G226/F226</f>
        <v>413.00144402815971</v>
      </c>
      <c r="M226" s="144"/>
      <c r="N226" s="144"/>
      <c r="O226" s="144"/>
    </row>
    <row r="227" spans="2:15" x14ac:dyDescent="0.2">
      <c r="B227" s="19">
        <v>42370</v>
      </c>
      <c r="C227" s="67">
        <v>0</v>
      </c>
      <c r="D227" s="61">
        <v>0</v>
      </c>
      <c r="E227" s="122">
        <v>0</v>
      </c>
      <c r="F227" s="61">
        <v>82985.359716049381</v>
      </c>
      <c r="G227" s="61">
        <v>24034742.969999999</v>
      </c>
      <c r="H227" s="130">
        <f t="shared" si="2"/>
        <v>289.62630338941193</v>
      </c>
      <c r="I227" s="199" t="s">
        <v>76</v>
      </c>
      <c r="J227" s="200"/>
      <c r="K227" s="201"/>
      <c r="M227" s="140"/>
      <c r="N227" s="140"/>
      <c r="O227" s="140"/>
    </row>
    <row r="228" spans="2:15" x14ac:dyDescent="0.2">
      <c r="B228" s="19">
        <v>42401</v>
      </c>
      <c r="C228" s="67">
        <v>0</v>
      </c>
      <c r="D228" s="61">
        <v>0</v>
      </c>
      <c r="E228" s="122">
        <v>0</v>
      </c>
      <c r="F228" s="61">
        <v>37099.141747530863</v>
      </c>
      <c r="G228" s="61">
        <v>10511879.34</v>
      </c>
      <c r="H228" s="130">
        <f t="shared" si="2"/>
        <v>283.34562054119806</v>
      </c>
      <c r="I228" s="38"/>
      <c r="J228" s="44"/>
      <c r="K228" s="40"/>
      <c r="M228" s="92"/>
      <c r="N228" s="92"/>
      <c r="O228" s="92"/>
    </row>
    <row r="229" spans="2:15" x14ac:dyDescent="0.2">
      <c r="B229" s="19">
        <v>42430</v>
      </c>
      <c r="C229" s="67">
        <v>0</v>
      </c>
      <c r="D229" s="61">
        <v>0</v>
      </c>
      <c r="E229" s="122">
        <v>0</v>
      </c>
      <c r="F229" s="61">
        <v>57149.181950617283</v>
      </c>
      <c r="G229" s="61">
        <v>17057036.300000001</v>
      </c>
      <c r="H229" s="130">
        <f t="shared" si="2"/>
        <v>298.46509989835056</v>
      </c>
      <c r="I229" s="38"/>
      <c r="J229" s="44"/>
      <c r="K229" s="40"/>
      <c r="M229" s="92"/>
      <c r="N229" s="92"/>
      <c r="O229" s="92"/>
    </row>
    <row r="230" spans="2:15" x14ac:dyDescent="0.2">
      <c r="B230" s="19">
        <v>42461</v>
      </c>
      <c r="C230" s="67">
        <v>0</v>
      </c>
      <c r="D230" s="61">
        <v>0</v>
      </c>
      <c r="E230" s="122">
        <v>0</v>
      </c>
      <c r="F230" s="67">
        <v>25327.900795061731</v>
      </c>
      <c r="G230" s="61">
        <v>7545661.4800000004</v>
      </c>
      <c r="H230" s="130">
        <f t="shared" si="2"/>
        <v>297.91894484485681</v>
      </c>
      <c r="I230" s="38"/>
      <c r="J230" s="44"/>
      <c r="K230" s="40"/>
      <c r="M230" s="92"/>
      <c r="N230" s="92"/>
      <c r="O230" s="92"/>
    </row>
    <row r="231" spans="2:15" x14ac:dyDescent="0.2">
      <c r="B231" s="19">
        <v>42491</v>
      </c>
      <c r="C231" s="67">
        <v>0</v>
      </c>
      <c r="D231" s="61">
        <v>0</v>
      </c>
      <c r="E231" s="122">
        <v>0</v>
      </c>
      <c r="F231" s="67">
        <v>23455.830952592594</v>
      </c>
      <c r="G231" s="61">
        <v>7493914.3200000003</v>
      </c>
      <c r="H231" s="130">
        <f t="shared" si="2"/>
        <v>319.49046423237849</v>
      </c>
      <c r="I231" s="38"/>
      <c r="J231" s="44"/>
      <c r="K231" s="40"/>
      <c r="M231" s="92"/>
      <c r="N231" s="92"/>
      <c r="O231" s="92"/>
    </row>
    <row r="232" spans="2:15" ht="13.5" thickBot="1" x14ac:dyDescent="0.25">
      <c r="B232" s="19">
        <v>42522</v>
      </c>
      <c r="C232" s="67">
        <v>0</v>
      </c>
      <c r="D232" s="61">
        <v>0</v>
      </c>
      <c r="E232" s="122">
        <v>0</v>
      </c>
      <c r="F232" s="67">
        <v>37592.226084567905</v>
      </c>
      <c r="G232" s="61">
        <v>13026757.330000002</v>
      </c>
      <c r="H232" s="130">
        <f t="shared" si="2"/>
        <v>346.52795768717868</v>
      </c>
      <c r="I232" s="41"/>
      <c r="J232" s="48"/>
      <c r="K232" s="43"/>
      <c r="M232" s="92"/>
      <c r="N232" s="92"/>
      <c r="O232" s="92"/>
    </row>
    <row r="233" spans="2:15" x14ac:dyDescent="0.2">
      <c r="B233" s="19">
        <v>42552</v>
      </c>
      <c r="C233" s="67">
        <v>0</v>
      </c>
      <c r="D233" s="61">
        <v>0</v>
      </c>
      <c r="E233" s="122">
        <v>0</v>
      </c>
      <c r="F233" s="61">
        <v>69510.478395061757</v>
      </c>
      <c r="G233" s="61">
        <v>24712532.760000002</v>
      </c>
      <c r="H233" s="130">
        <f t="shared" si="2"/>
        <v>355.52240943511703</v>
      </c>
      <c r="I233" s="57" t="s">
        <v>116</v>
      </c>
      <c r="M233" s="92"/>
      <c r="N233" s="92"/>
      <c r="O233" s="92"/>
    </row>
    <row r="234" spans="2:15" x14ac:dyDescent="0.2">
      <c r="B234" s="19">
        <v>42583</v>
      </c>
      <c r="C234" s="67">
        <v>0</v>
      </c>
      <c r="D234" s="61">
        <v>0</v>
      </c>
      <c r="E234" s="122">
        <v>0</v>
      </c>
      <c r="F234" s="61">
        <v>71151.059221728385</v>
      </c>
      <c r="G234" s="61">
        <v>23647378.169999994</v>
      </c>
      <c r="H234" s="130">
        <f t="shared" si="2"/>
        <v>332.35454859930553</v>
      </c>
      <c r="I234" s="11" t="s">
        <v>117</v>
      </c>
      <c r="M234" s="92"/>
      <c r="N234" s="92"/>
      <c r="O234" s="92"/>
    </row>
    <row r="235" spans="2:15" x14ac:dyDescent="0.2">
      <c r="B235" s="19">
        <v>42614</v>
      </c>
      <c r="C235" s="67">
        <v>0</v>
      </c>
      <c r="D235" s="61">
        <v>0</v>
      </c>
      <c r="E235" s="122">
        <v>0</v>
      </c>
      <c r="F235" s="61">
        <v>84779.9460293827</v>
      </c>
      <c r="G235" s="61">
        <v>30485053.729999993</v>
      </c>
      <c r="H235" s="130">
        <f t="shared" si="2"/>
        <v>359.57859326113044</v>
      </c>
      <c r="I235" s="178" t="s">
        <v>137</v>
      </c>
      <c r="M235" s="92"/>
      <c r="N235" s="92"/>
      <c r="O235" s="92"/>
    </row>
    <row r="236" spans="2:15" x14ac:dyDescent="0.2">
      <c r="B236" s="19">
        <v>42644</v>
      </c>
      <c r="C236" s="67">
        <v>0</v>
      </c>
      <c r="D236" s="61">
        <v>0</v>
      </c>
      <c r="E236" s="122">
        <v>0</v>
      </c>
      <c r="F236" s="61">
        <v>65900.350041975311</v>
      </c>
      <c r="G236" s="61">
        <v>25378032.27</v>
      </c>
      <c r="H236" s="130">
        <f t="shared" si="2"/>
        <v>385.0970784500451</v>
      </c>
      <c r="I236" s="178" t="s">
        <v>138</v>
      </c>
      <c r="M236" s="92"/>
      <c r="N236" s="92"/>
      <c r="O236" s="92"/>
    </row>
    <row r="237" spans="2:15" x14ac:dyDescent="0.2">
      <c r="B237" s="19">
        <v>42675</v>
      </c>
      <c r="C237" s="67">
        <v>0</v>
      </c>
      <c r="D237" s="61">
        <v>0</v>
      </c>
      <c r="E237" s="122">
        <v>0</v>
      </c>
      <c r="F237" s="61">
        <v>64828.05057777778</v>
      </c>
      <c r="G237" s="61">
        <v>24809543.430000003</v>
      </c>
      <c r="H237" s="130">
        <f t="shared" si="2"/>
        <v>382.69766264581148</v>
      </c>
      <c r="I237" s="11" t="s">
        <v>120</v>
      </c>
      <c r="M237" s="92"/>
      <c r="N237" s="92"/>
      <c r="O237" s="92"/>
    </row>
    <row r="238" spans="2:15" ht="13.5" thickBot="1" x14ac:dyDescent="0.25">
      <c r="B238" s="19">
        <v>42705</v>
      </c>
      <c r="C238" s="67">
        <v>0</v>
      </c>
      <c r="D238" s="61">
        <v>0</v>
      </c>
      <c r="E238" s="122">
        <v>0</v>
      </c>
      <c r="F238" s="61">
        <v>34002.146287654316</v>
      </c>
      <c r="G238" s="61">
        <v>13021186.979999999</v>
      </c>
      <c r="H238" s="130">
        <f t="shared" si="2"/>
        <v>382.95191338341493</v>
      </c>
      <c r="M238" s="142"/>
      <c r="N238" s="142"/>
      <c r="O238" s="142"/>
    </row>
    <row r="239" spans="2:15" ht="13.5" thickBot="1" x14ac:dyDescent="0.25">
      <c r="B239" s="56" t="s">
        <v>57</v>
      </c>
      <c r="C239" s="68">
        <f>SUM(C227:C238)</f>
        <v>0</v>
      </c>
      <c r="D239" s="64">
        <f>SUM(D227:D238)</f>
        <v>0</v>
      </c>
      <c r="E239" s="64">
        <v>0</v>
      </c>
      <c r="F239" s="127">
        <f>SUM(F227:F238)</f>
        <v>653781.67180000001</v>
      </c>
      <c r="G239" s="64">
        <f>SUM(G227:G238)</f>
        <v>221723719.08000001</v>
      </c>
      <c r="H239" s="66">
        <f>G239/F239</f>
        <v>339.14031035704539</v>
      </c>
      <c r="M239" s="144"/>
      <c r="N239" s="144"/>
      <c r="O239" s="144"/>
    </row>
    <row r="240" spans="2:15" x14ac:dyDescent="0.2">
      <c r="B240" s="19">
        <v>42736</v>
      </c>
      <c r="C240" s="67">
        <v>0</v>
      </c>
      <c r="D240" s="61">
        <v>0</v>
      </c>
      <c r="E240" s="122">
        <v>0</v>
      </c>
      <c r="F240" s="61">
        <v>68893.057886790135</v>
      </c>
      <c r="G240" s="61">
        <v>27783521.229999993</v>
      </c>
      <c r="H240" s="130">
        <f t="shared" si="2"/>
        <v>403.28477327361207</v>
      </c>
      <c r="M240" s="140"/>
      <c r="N240" s="140"/>
      <c r="O240" s="140"/>
    </row>
    <row r="241" spans="2:15" x14ac:dyDescent="0.2">
      <c r="B241" s="19">
        <v>42767</v>
      </c>
      <c r="C241" s="67">
        <v>0</v>
      </c>
      <c r="D241" s="61">
        <v>0</v>
      </c>
      <c r="E241" s="122">
        <v>0</v>
      </c>
      <c r="F241" s="61">
        <v>37761.209071604942</v>
      </c>
      <c r="G241" s="61">
        <v>15730139.800000001</v>
      </c>
      <c r="H241" s="130">
        <f t="shared" si="2"/>
        <v>416.56875366918518</v>
      </c>
      <c r="M241" s="92"/>
      <c r="N241" s="92"/>
      <c r="O241" s="92"/>
    </row>
    <row r="242" spans="2:15" x14ac:dyDescent="0.2">
      <c r="B242" s="19">
        <v>42795</v>
      </c>
      <c r="C242" s="67">
        <v>0</v>
      </c>
      <c r="D242" s="61">
        <v>0</v>
      </c>
      <c r="E242" s="122">
        <v>0</v>
      </c>
      <c r="F242" s="61">
        <v>80957.760920246918</v>
      </c>
      <c r="G242" s="61">
        <v>32700684.41</v>
      </c>
      <c r="H242" s="130">
        <f t="shared" si="2"/>
        <v>403.92278687418354</v>
      </c>
      <c r="M242" s="92"/>
      <c r="N242" s="92"/>
      <c r="O242" s="92"/>
    </row>
    <row r="243" spans="2:15" x14ac:dyDescent="0.2">
      <c r="B243" s="19">
        <v>42826</v>
      </c>
      <c r="C243" s="67">
        <v>0</v>
      </c>
      <c r="D243" s="61">
        <v>0</v>
      </c>
      <c r="E243" s="122">
        <v>0</v>
      </c>
      <c r="F243" s="67">
        <v>51291.743506172832</v>
      </c>
      <c r="G243" s="61">
        <v>20208683.890000001</v>
      </c>
      <c r="H243" s="130">
        <f t="shared" si="2"/>
        <v>393.99487146635863</v>
      </c>
      <c r="M243" s="92"/>
      <c r="N243" s="92"/>
      <c r="O243" s="92"/>
    </row>
    <row r="244" spans="2:15" x14ac:dyDescent="0.2">
      <c r="B244" s="19">
        <v>42856</v>
      </c>
      <c r="C244" s="67">
        <v>0</v>
      </c>
      <c r="D244" s="61">
        <v>0</v>
      </c>
      <c r="E244" s="122">
        <v>0</v>
      </c>
      <c r="F244" s="67">
        <v>0</v>
      </c>
      <c r="G244" s="61">
        <v>0</v>
      </c>
      <c r="H244" s="130">
        <v>0</v>
      </c>
      <c r="M244" s="92"/>
      <c r="N244" s="92"/>
      <c r="O244" s="92"/>
    </row>
    <row r="245" spans="2:15" x14ac:dyDescent="0.2">
      <c r="B245" s="19">
        <v>42887</v>
      </c>
      <c r="C245" s="67">
        <v>0</v>
      </c>
      <c r="D245" s="61">
        <v>0</v>
      </c>
      <c r="E245" s="122">
        <v>0</v>
      </c>
      <c r="F245" s="67">
        <v>24375.049844074074</v>
      </c>
      <c r="G245" s="61">
        <v>8954797.4999999981</v>
      </c>
      <c r="H245" s="130">
        <f t="shared" si="2"/>
        <v>367.37555645150974</v>
      </c>
      <c r="M245" s="92"/>
      <c r="N245" s="92"/>
      <c r="O245" s="92"/>
    </row>
    <row r="246" spans="2:15" x14ac:dyDescent="0.2">
      <c r="B246" s="19">
        <v>42917</v>
      </c>
      <c r="C246" s="67">
        <v>0</v>
      </c>
      <c r="D246" s="61">
        <v>0</v>
      </c>
      <c r="E246" s="122">
        <v>0</v>
      </c>
      <c r="F246" s="61">
        <v>24388.253988024688</v>
      </c>
      <c r="G246" s="61">
        <v>9425906.1899999995</v>
      </c>
      <c r="H246" s="130">
        <f t="shared" si="2"/>
        <v>386.49368645366667</v>
      </c>
      <c r="M246" s="92"/>
      <c r="N246" s="92"/>
      <c r="O246" s="92"/>
    </row>
    <row r="247" spans="2:15" x14ac:dyDescent="0.2">
      <c r="B247" s="19">
        <v>42948</v>
      </c>
      <c r="C247" s="67">
        <v>0</v>
      </c>
      <c r="D247" s="61">
        <v>0</v>
      </c>
      <c r="E247" s="122">
        <v>0</v>
      </c>
      <c r="F247" s="61">
        <v>25050.393806049378</v>
      </c>
      <c r="G247" s="61">
        <v>10540752.249999998</v>
      </c>
      <c r="H247" s="130">
        <f t="shared" si="2"/>
        <v>420.78189794583307</v>
      </c>
      <c r="M247" s="92"/>
      <c r="N247" s="92"/>
      <c r="O247" s="92"/>
    </row>
    <row r="248" spans="2:15" x14ac:dyDescent="0.2">
      <c r="B248" s="19">
        <v>42979</v>
      </c>
      <c r="C248" s="67">
        <v>0</v>
      </c>
      <c r="D248" s="61">
        <v>0</v>
      </c>
      <c r="E248" s="122">
        <v>0</v>
      </c>
      <c r="F248" s="61">
        <v>26833.726804197533</v>
      </c>
      <c r="G248" s="61">
        <v>12694021.659999998</v>
      </c>
      <c r="H248" s="130">
        <f t="shared" si="2"/>
        <v>473.06219343391035</v>
      </c>
      <c r="M248" s="92"/>
      <c r="N248" s="92"/>
      <c r="O248" s="92"/>
    </row>
    <row r="249" spans="2:15" x14ac:dyDescent="0.2">
      <c r="B249" s="19">
        <v>43009</v>
      </c>
      <c r="C249" s="67">
        <v>0</v>
      </c>
      <c r="D249" s="61">
        <v>0</v>
      </c>
      <c r="E249" s="122">
        <v>0</v>
      </c>
      <c r="F249" s="61">
        <v>2653.8667487654325</v>
      </c>
      <c r="G249" s="61">
        <v>1310808.2599999998</v>
      </c>
      <c r="H249" s="130">
        <f t="shared" si="2"/>
        <v>493.92391709560479</v>
      </c>
      <c r="M249" s="92"/>
      <c r="N249" s="92"/>
      <c r="O249" s="92"/>
    </row>
    <row r="250" spans="2:15" x14ac:dyDescent="0.2">
      <c r="B250" s="19">
        <v>43040</v>
      </c>
      <c r="C250" s="67">
        <v>0</v>
      </c>
      <c r="D250" s="61">
        <v>0</v>
      </c>
      <c r="E250" s="122">
        <v>0</v>
      </c>
      <c r="F250" s="61">
        <v>0</v>
      </c>
      <c r="G250" s="61">
        <v>0</v>
      </c>
      <c r="H250" s="130">
        <v>0</v>
      </c>
      <c r="M250" s="92"/>
      <c r="N250" s="92"/>
      <c r="O250" s="92"/>
    </row>
    <row r="251" spans="2:15" ht="13.5" thickBot="1" x14ac:dyDescent="0.25">
      <c r="B251" s="19">
        <v>43070</v>
      </c>
      <c r="C251" s="67">
        <v>0</v>
      </c>
      <c r="D251" s="61">
        <v>0</v>
      </c>
      <c r="E251" s="122">
        <v>0</v>
      </c>
      <c r="F251" s="61">
        <v>23341.918063086421</v>
      </c>
      <c r="G251" s="61">
        <v>11556009.929999998</v>
      </c>
      <c r="H251" s="130">
        <f t="shared" si="2"/>
        <v>495.07542176985891</v>
      </c>
      <c r="M251" s="142"/>
      <c r="N251" s="142"/>
      <c r="O251" s="142"/>
    </row>
    <row r="252" spans="2:15" ht="13.5" thickBot="1" x14ac:dyDescent="0.25">
      <c r="B252" s="56" t="s">
        <v>58</v>
      </c>
      <c r="C252" s="68">
        <f>SUM(C240:C251)</f>
        <v>0</v>
      </c>
      <c r="D252" s="64">
        <f>SUM(D240:D251)</f>
        <v>0</v>
      </c>
      <c r="E252" s="64">
        <v>0</v>
      </c>
      <c r="F252" s="127">
        <f>SUM(F240:F251)</f>
        <v>365546.9806390123</v>
      </c>
      <c r="G252" s="64">
        <f>SUM(G240:G251)</f>
        <v>150905325.12</v>
      </c>
      <c r="H252" s="66">
        <f>G252/F252</f>
        <v>412.82060340425346</v>
      </c>
      <c r="M252" s="144"/>
      <c r="N252" s="144"/>
      <c r="O252" s="144"/>
    </row>
    <row r="253" spans="2:15" x14ac:dyDescent="0.2">
      <c r="B253" s="19">
        <v>43101</v>
      </c>
      <c r="C253" s="67">
        <v>0</v>
      </c>
      <c r="D253" s="61">
        <v>0</v>
      </c>
      <c r="E253" s="122">
        <v>0</v>
      </c>
      <c r="F253" s="186">
        <v>16360.095890370367</v>
      </c>
      <c r="G253" s="186">
        <v>9057286.5099999979</v>
      </c>
      <c r="H253" s="187">
        <f t="shared" si="2"/>
        <v>553.62062488467211</v>
      </c>
      <c r="M253" s="67">
        <v>73746.609581728393</v>
      </c>
      <c r="N253" s="61">
        <v>37661663.489999995</v>
      </c>
      <c r="O253" s="130">
        <v>510.69010092270224</v>
      </c>
    </row>
    <row r="254" spans="2:15" x14ac:dyDescent="0.2">
      <c r="B254" s="19">
        <v>43132</v>
      </c>
      <c r="C254" s="67">
        <v>0</v>
      </c>
      <c r="D254" s="61">
        <v>0</v>
      </c>
      <c r="E254" s="122">
        <v>0</v>
      </c>
      <c r="F254" s="186">
        <v>54820.205551604944</v>
      </c>
      <c r="G254" s="186">
        <v>27880320.989999998</v>
      </c>
      <c r="H254" s="187">
        <f t="shared" si="2"/>
        <v>508.57746171263233</v>
      </c>
      <c r="M254" s="67">
        <v>98054.707230617292</v>
      </c>
      <c r="N254" s="61">
        <v>49969365.379999995</v>
      </c>
      <c r="O254" s="130">
        <v>509.60700196142352</v>
      </c>
    </row>
    <row r="255" spans="2:15" x14ac:dyDescent="0.2">
      <c r="B255" s="19">
        <v>43160</v>
      </c>
      <c r="C255" s="67">
        <v>0</v>
      </c>
      <c r="D255" s="61">
        <v>0</v>
      </c>
      <c r="E255" s="122">
        <v>0</v>
      </c>
      <c r="F255" s="186">
        <v>27314.262828148148</v>
      </c>
      <c r="G255" s="186">
        <v>13703876.889999999</v>
      </c>
      <c r="H255" s="187">
        <f t="shared" si="2"/>
        <v>501.71139438102472</v>
      </c>
      <c r="M255" s="67">
        <v>40481.2601491358</v>
      </c>
      <c r="N255" s="61">
        <v>20423676.539999999</v>
      </c>
      <c r="O255" s="130">
        <v>504.52175808652555</v>
      </c>
    </row>
    <row r="256" spans="2:15" x14ac:dyDescent="0.2">
      <c r="B256" s="19">
        <v>43191</v>
      </c>
      <c r="C256" s="67">
        <v>0</v>
      </c>
      <c r="D256" s="61">
        <v>0</v>
      </c>
      <c r="E256" s="122">
        <v>0</v>
      </c>
      <c r="F256" s="188">
        <v>42607.916649135797</v>
      </c>
      <c r="G256" s="186">
        <v>22248950.449999999</v>
      </c>
      <c r="H256" s="187">
        <f t="shared" si="2"/>
        <v>522.17879210602678</v>
      </c>
      <c r="M256" s="67">
        <v>84701.487019506167</v>
      </c>
      <c r="N256" s="61">
        <v>43877926.769999996</v>
      </c>
      <c r="O256" s="130">
        <v>518.03018239685935</v>
      </c>
    </row>
    <row r="257" spans="2:15" x14ac:dyDescent="0.2">
      <c r="B257" s="19">
        <v>43221</v>
      </c>
      <c r="C257" s="67">
        <v>0</v>
      </c>
      <c r="D257" s="61">
        <v>0</v>
      </c>
      <c r="E257" s="122">
        <v>0</v>
      </c>
      <c r="F257" s="188">
        <v>72087.492239506159</v>
      </c>
      <c r="G257" s="186">
        <v>40842314.159999996</v>
      </c>
      <c r="H257" s="187">
        <f t="shared" si="2"/>
        <v>566.5658894653177</v>
      </c>
      <c r="M257" s="67">
        <v>74036.906807407388</v>
      </c>
      <c r="N257" s="61">
        <v>41984723.009999998</v>
      </c>
      <c r="O257" s="130">
        <v>567.07829676373558</v>
      </c>
    </row>
    <row r="258" spans="2:15" x14ac:dyDescent="0.2">
      <c r="B258" s="19">
        <v>43252</v>
      </c>
      <c r="C258" s="67">
        <v>0</v>
      </c>
      <c r="D258" s="61">
        <v>0</v>
      </c>
      <c r="E258" s="122">
        <v>0</v>
      </c>
      <c r="F258" s="188">
        <v>60847.401071234563</v>
      </c>
      <c r="G258" s="186">
        <v>34478251.740000002</v>
      </c>
      <c r="H258" s="187">
        <f t="shared" ref="H258:H264" si="3">G258/F258</f>
        <v>566.63474746663417</v>
      </c>
      <c r="M258" s="67">
        <v>107441.96812061728</v>
      </c>
      <c r="N258" s="61">
        <v>61216286.770000003</v>
      </c>
      <c r="O258" s="130">
        <v>569.76140553640016</v>
      </c>
    </row>
    <row r="259" spans="2:15" x14ac:dyDescent="0.2">
      <c r="B259" s="19">
        <v>43282</v>
      </c>
      <c r="C259" s="67">
        <v>0</v>
      </c>
      <c r="D259" s="61">
        <v>0</v>
      </c>
      <c r="E259" s="122">
        <v>0</v>
      </c>
      <c r="F259" s="186">
        <v>52126.708681851851</v>
      </c>
      <c r="G259" s="186">
        <v>29560547.009999998</v>
      </c>
      <c r="H259" s="187">
        <f t="shared" si="3"/>
        <v>567.09022605702398</v>
      </c>
      <c r="M259" s="67">
        <v>97283.35578061729</v>
      </c>
      <c r="N259" s="61">
        <v>54878954.950000003</v>
      </c>
      <c r="O259" s="130">
        <v>564.11453438918136</v>
      </c>
    </row>
    <row r="260" spans="2:15" x14ac:dyDescent="0.2">
      <c r="B260" s="19">
        <v>43313</v>
      </c>
      <c r="C260" s="67">
        <v>0</v>
      </c>
      <c r="D260" s="61">
        <v>0</v>
      </c>
      <c r="E260" s="122">
        <v>0</v>
      </c>
      <c r="F260" s="186">
        <v>33011.076830740742</v>
      </c>
      <c r="G260" s="186">
        <v>18575643.550000001</v>
      </c>
      <c r="H260" s="187">
        <f t="shared" si="3"/>
        <v>562.70940948832958</v>
      </c>
      <c r="M260" s="67">
        <v>59263.398867777782</v>
      </c>
      <c r="N260" s="61">
        <v>33538785.850000001</v>
      </c>
      <c r="O260" s="130">
        <v>565.92747784898711</v>
      </c>
    </row>
    <row r="261" spans="2:15" x14ac:dyDescent="0.2">
      <c r="B261" s="19">
        <v>43344</v>
      </c>
      <c r="C261" s="67">
        <v>0</v>
      </c>
      <c r="D261" s="61">
        <v>0</v>
      </c>
      <c r="E261" s="122">
        <v>0</v>
      </c>
      <c r="F261" s="186">
        <v>3854.1208385185182</v>
      </c>
      <c r="G261" s="186">
        <v>2278703.8899999997</v>
      </c>
      <c r="H261" s="187">
        <f t="shared" si="3"/>
        <v>591.23830971420932</v>
      </c>
      <c r="M261" s="67">
        <v>29821.224789135798</v>
      </c>
      <c r="N261" s="61">
        <v>17112692.34</v>
      </c>
      <c r="O261" s="130">
        <v>573.84270636108624</v>
      </c>
    </row>
    <row r="262" spans="2:15" x14ac:dyDescent="0.2">
      <c r="B262" s="19">
        <v>43374</v>
      </c>
      <c r="C262" s="67">
        <v>0</v>
      </c>
      <c r="D262" s="61">
        <v>0</v>
      </c>
      <c r="E262" s="122">
        <v>0</v>
      </c>
      <c r="F262" s="186">
        <v>16519.773400864196</v>
      </c>
      <c r="G262" s="186">
        <v>9875380.25</v>
      </c>
      <c r="H262" s="187">
        <f t="shared" si="3"/>
        <v>597.79150781108115</v>
      </c>
      <c r="M262" s="67">
        <v>33067.649672469131</v>
      </c>
      <c r="N262" s="61">
        <v>19957396.850000001</v>
      </c>
      <c r="O262" s="130">
        <v>603.53236615470053</v>
      </c>
    </row>
    <row r="263" spans="2:15" x14ac:dyDescent="0.2">
      <c r="B263" s="19">
        <v>43405</v>
      </c>
      <c r="C263" s="67">
        <v>0</v>
      </c>
      <c r="D263" s="61">
        <v>0</v>
      </c>
      <c r="E263" s="122">
        <v>0</v>
      </c>
      <c r="F263" s="186">
        <v>22630.99645209876</v>
      </c>
      <c r="G263" s="186">
        <v>13086695.529999999</v>
      </c>
      <c r="H263" s="187">
        <f t="shared" si="3"/>
        <v>578.26422083091097</v>
      </c>
      <c r="M263" s="67">
        <v>71293.509587901222</v>
      </c>
      <c r="N263" s="61">
        <v>41076697.560000002</v>
      </c>
      <c r="O263" s="130">
        <v>576.16321313729895</v>
      </c>
    </row>
    <row r="264" spans="2:15" ht="13.5" thickBot="1" x14ac:dyDescent="0.25">
      <c r="B264" s="19">
        <v>43435</v>
      </c>
      <c r="C264" s="67">
        <v>0</v>
      </c>
      <c r="D264" s="61">
        <v>0</v>
      </c>
      <c r="E264" s="122">
        <v>0</v>
      </c>
      <c r="F264" s="186">
        <v>1034.7507824691356</v>
      </c>
      <c r="G264" s="186">
        <v>601900.42999999993</v>
      </c>
      <c r="H264" s="187">
        <f t="shared" si="3"/>
        <v>581.68637337363248</v>
      </c>
      <c r="M264" s="67">
        <v>35813.368807160485</v>
      </c>
      <c r="N264" s="61">
        <v>17995632.289999999</v>
      </c>
      <c r="O264" s="130">
        <v>502.48365036248623</v>
      </c>
    </row>
    <row r="265" spans="2:15" ht="13.5" thickBot="1" x14ac:dyDescent="0.25">
      <c r="B265" s="56" t="s">
        <v>59</v>
      </c>
      <c r="C265" s="68">
        <f>SUM(C253:C264)</f>
        <v>0</v>
      </c>
      <c r="D265" s="64">
        <f>SUM(D253:D264)</f>
        <v>0</v>
      </c>
      <c r="E265" s="64">
        <v>0</v>
      </c>
      <c r="F265" s="189">
        <f>SUM(F253:F264)</f>
        <v>403214.80121654319</v>
      </c>
      <c r="G265" s="190">
        <f>SUM(G253:G264)</f>
        <v>222189871.40000001</v>
      </c>
      <c r="H265" s="191">
        <f>G265/F265</f>
        <v>551.04592075893254</v>
      </c>
      <c r="M265" s="185">
        <v>805005.44641407393</v>
      </c>
      <c r="N265" s="64">
        <v>439693801.80000007</v>
      </c>
      <c r="O265" s="66">
        <v>546.19978505565666</v>
      </c>
    </row>
    <row r="266" spans="2:15" x14ac:dyDescent="0.2">
      <c r="B266" s="19">
        <v>43466</v>
      </c>
      <c r="C266" s="67">
        <v>0</v>
      </c>
      <c r="D266" s="61">
        <v>0</v>
      </c>
      <c r="E266" s="122">
        <v>0</v>
      </c>
      <c r="F266" s="186">
        <v>25.599318518518526</v>
      </c>
      <c r="G266" s="186">
        <v>65856.399999999994</v>
      </c>
      <c r="H266" s="192">
        <f>IFERROR(G266/F266,0)</f>
        <v>2572.5841081417666</v>
      </c>
      <c r="M266" s="67">
        <v>48646.433886419742</v>
      </c>
      <c r="N266" s="61">
        <v>22269542.519999996</v>
      </c>
      <c r="O266" s="130">
        <v>457.78365937357671</v>
      </c>
    </row>
    <row r="267" spans="2:15" x14ac:dyDescent="0.2">
      <c r="B267" s="19">
        <v>43497</v>
      </c>
      <c r="C267" s="67">
        <v>0</v>
      </c>
      <c r="D267" s="61">
        <v>0</v>
      </c>
      <c r="E267" s="122">
        <v>0</v>
      </c>
      <c r="F267" s="186">
        <v>24.756107407407406</v>
      </c>
      <c r="G267" s="186">
        <v>40390</v>
      </c>
      <c r="H267" s="192">
        <f t="shared" ref="H267:H277" si="4">IFERROR(G267/F267,0)</f>
        <v>1631.5165924637529</v>
      </c>
      <c r="M267" s="67">
        <v>45536.643181481479</v>
      </c>
      <c r="N267" s="61">
        <v>22147959.329999998</v>
      </c>
      <c r="O267" s="130">
        <v>486.37663610230658</v>
      </c>
    </row>
    <row r="268" spans="2:15" x14ac:dyDescent="0.2">
      <c r="B268" s="19">
        <v>43525</v>
      </c>
      <c r="C268" s="67">
        <v>0</v>
      </c>
      <c r="D268" s="61">
        <v>0</v>
      </c>
      <c r="E268" s="122">
        <v>0</v>
      </c>
      <c r="F268" s="186">
        <v>34873.455840493822</v>
      </c>
      <c r="G268" s="186">
        <v>17999726.580000002</v>
      </c>
      <c r="H268" s="192">
        <f t="shared" si="4"/>
        <v>516.14404555511123</v>
      </c>
      <c r="M268" s="67">
        <v>63526.861840493817</v>
      </c>
      <c r="N268" s="61">
        <v>31932506.300000004</v>
      </c>
      <c r="O268" s="130">
        <v>502.66147854395228</v>
      </c>
    </row>
    <row r="269" spans="2:15" x14ac:dyDescent="0.2">
      <c r="B269" s="19">
        <v>43556</v>
      </c>
      <c r="C269" s="67">
        <v>0</v>
      </c>
      <c r="D269" s="61">
        <v>0</v>
      </c>
      <c r="E269" s="122">
        <v>0</v>
      </c>
      <c r="F269" s="188">
        <v>22299.00846148148</v>
      </c>
      <c r="G269" s="186">
        <v>11494699.91</v>
      </c>
      <c r="H269" s="192">
        <f t="shared" si="4"/>
        <v>515.48031518332027</v>
      </c>
      <c r="M269" s="67">
        <v>49244.671017037035</v>
      </c>
      <c r="N269" s="61">
        <v>25152057.52</v>
      </c>
      <c r="O269" s="130">
        <v>510.75694081290982</v>
      </c>
    </row>
    <row r="270" spans="2:15" x14ac:dyDescent="0.2">
      <c r="B270" s="19">
        <v>43586</v>
      </c>
      <c r="C270" s="67">
        <v>0</v>
      </c>
      <c r="D270" s="61">
        <v>0</v>
      </c>
      <c r="E270" s="122">
        <v>0</v>
      </c>
      <c r="F270" s="188">
        <v>23856.166666666664</v>
      </c>
      <c r="G270" s="186">
        <v>13030018.029999999</v>
      </c>
      <c r="H270" s="192">
        <f t="shared" si="4"/>
        <v>546.19076954246634</v>
      </c>
      <c r="M270" s="67">
        <v>44129.930148148145</v>
      </c>
      <c r="N270" s="61">
        <v>23302565.18</v>
      </c>
      <c r="O270" s="130">
        <v>528.0444610216058</v>
      </c>
    </row>
    <row r="271" spans="2:15" x14ac:dyDescent="0.2">
      <c r="B271" s="19">
        <v>43617</v>
      </c>
      <c r="C271" s="67">
        <v>0</v>
      </c>
      <c r="D271" s="61">
        <v>0</v>
      </c>
      <c r="E271" s="122">
        <v>0</v>
      </c>
      <c r="F271" s="188">
        <v>37343.858024691355</v>
      </c>
      <c r="G271" s="186">
        <v>19003179.300000001</v>
      </c>
      <c r="H271" s="192">
        <f t="shared" si="4"/>
        <v>508.87027493076113</v>
      </c>
      <c r="M271" s="67">
        <v>68799.346839506165</v>
      </c>
      <c r="N271" s="61">
        <v>34589820.399999999</v>
      </c>
      <c r="O271" s="130">
        <v>502.76379048612898</v>
      </c>
    </row>
    <row r="272" spans="2:15" x14ac:dyDescent="0.2">
      <c r="B272" s="19">
        <v>43647</v>
      </c>
      <c r="C272" s="67">
        <v>0</v>
      </c>
      <c r="D272" s="61">
        <v>0</v>
      </c>
      <c r="E272" s="122">
        <v>0</v>
      </c>
      <c r="F272" s="186">
        <v>27219.321282098761</v>
      </c>
      <c r="G272" s="186">
        <v>13337241.48</v>
      </c>
      <c r="H272" s="192">
        <f t="shared" si="4"/>
        <v>489.99169897639803</v>
      </c>
      <c r="M272" s="67">
        <v>53679.932059876533</v>
      </c>
      <c r="N272" s="61">
        <v>26689406.710000001</v>
      </c>
      <c r="O272" s="130">
        <v>497.19524011747393</v>
      </c>
    </row>
    <row r="273" spans="2:15" x14ac:dyDescent="0.2">
      <c r="B273" s="19">
        <v>43678</v>
      </c>
      <c r="C273" s="67">
        <v>0</v>
      </c>
      <c r="D273" s="61">
        <v>0</v>
      </c>
      <c r="E273" s="122">
        <v>0</v>
      </c>
      <c r="F273" s="186">
        <v>0.29199814814814812</v>
      </c>
      <c r="G273" s="186">
        <v>1393.46</v>
      </c>
      <c r="H273" s="192">
        <f t="shared" si="4"/>
        <v>4772.1535524705259</v>
      </c>
      <c r="M273" s="67">
        <v>35274.213738888888</v>
      </c>
      <c r="N273" s="61">
        <v>17591706.630000003</v>
      </c>
      <c r="O273" s="130">
        <v>498.71293404920351</v>
      </c>
    </row>
    <row r="274" spans="2:15" x14ac:dyDescent="0.2">
      <c r="B274" s="19">
        <v>43709</v>
      </c>
      <c r="C274" s="67">
        <v>0</v>
      </c>
      <c r="D274" s="61">
        <v>0</v>
      </c>
      <c r="E274" s="122">
        <v>0</v>
      </c>
      <c r="F274" s="186">
        <v>0</v>
      </c>
      <c r="G274" s="186">
        <v>0</v>
      </c>
      <c r="H274" s="192">
        <f t="shared" si="4"/>
        <v>0</v>
      </c>
      <c r="M274" s="67">
        <v>34681.60845679012</v>
      </c>
      <c r="N274" s="61">
        <v>16799282.729999997</v>
      </c>
      <c r="O274" s="130">
        <v>484.38591742162862</v>
      </c>
    </row>
    <row r="275" spans="2:15" x14ac:dyDescent="0.2">
      <c r="B275" s="19">
        <v>43739</v>
      </c>
      <c r="C275" s="67">
        <v>0</v>
      </c>
      <c r="D275" s="61">
        <v>0</v>
      </c>
      <c r="E275" s="122">
        <v>0</v>
      </c>
      <c r="F275" s="186">
        <v>0</v>
      </c>
      <c r="G275" s="186">
        <v>0</v>
      </c>
      <c r="H275" s="192">
        <f t="shared" si="4"/>
        <v>0</v>
      </c>
      <c r="M275" s="67">
        <v>41257.804703703703</v>
      </c>
      <c r="N275" s="61">
        <v>20665668.189999998</v>
      </c>
      <c r="O275" s="130">
        <v>500.89112444087084</v>
      </c>
    </row>
    <row r="276" spans="2:15" x14ac:dyDescent="0.2">
      <c r="B276" s="19">
        <v>43770</v>
      </c>
      <c r="C276" s="67">
        <v>0</v>
      </c>
      <c r="D276" s="61">
        <v>0</v>
      </c>
      <c r="E276" s="122">
        <v>0</v>
      </c>
      <c r="F276" s="186">
        <v>1.3556316049382715</v>
      </c>
      <c r="G276" s="186">
        <v>6121.0999999999995</v>
      </c>
      <c r="H276" s="192">
        <f t="shared" si="4"/>
        <v>4515.3122557058732</v>
      </c>
      <c r="M276" s="67">
        <v>26856.539668641974</v>
      </c>
      <c r="N276" s="61">
        <v>13394850.079999998</v>
      </c>
      <c r="O276" s="130">
        <v>498.75561949777136</v>
      </c>
    </row>
    <row r="277" spans="2:15" ht="13.5" thickBot="1" x14ac:dyDescent="0.25">
      <c r="B277" s="19">
        <v>43800</v>
      </c>
      <c r="C277" s="67">
        <v>0</v>
      </c>
      <c r="D277" s="61">
        <v>0</v>
      </c>
      <c r="E277" s="122">
        <v>0</v>
      </c>
      <c r="F277" s="186">
        <v>0</v>
      </c>
      <c r="G277" s="186">
        <v>0</v>
      </c>
      <c r="H277" s="192">
        <f t="shared" si="4"/>
        <v>0</v>
      </c>
      <c r="M277" s="67">
        <v>43493.510543209879</v>
      </c>
      <c r="N277" s="61">
        <v>20588561.210000001</v>
      </c>
      <c r="O277" s="130">
        <v>473.37087654825433</v>
      </c>
    </row>
    <row r="278" spans="2:15" ht="13.5" thickBot="1" x14ac:dyDescent="0.25">
      <c r="B278" s="56" t="s">
        <v>60</v>
      </c>
      <c r="C278" s="68">
        <f>SUM(C266:C277)</f>
        <v>0</v>
      </c>
      <c r="D278" s="64">
        <f>SUM(D266:D277)</f>
        <v>0</v>
      </c>
      <c r="E278" s="64">
        <v>0</v>
      </c>
      <c r="F278" s="189">
        <f>SUM(F266:F277)</f>
        <v>145643.81333111107</v>
      </c>
      <c r="G278" s="190">
        <f>SUM(G266:G277)</f>
        <v>74978626.25999999</v>
      </c>
      <c r="H278" s="193">
        <f>G278/F278</f>
        <v>514.80817856328235</v>
      </c>
      <c r="M278" s="185">
        <v>555127.49608419742</v>
      </c>
      <c r="N278" s="64">
        <v>275123926.79999995</v>
      </c>
      <c r="O278" s="66">
        <v>495.60493533592017</v>
      </c>
    </row>
    <row r="279" spans="2:15" x14ac:dyDescent="0.2">
      <c r="B279" s="19">
        <v>43831</v>
      </c>
      <c r="C279" s="67">
        <v>0</v>
      </c>
      <c r="D279" s="61">
        <v>0</v>
      </c>
      <c r="E279" s="122">
        <v>0</v>
      </c>
      <c r="F279" s="186">
        <v>4.6469135802469134E-2</v>
      </c>
      <c r="G279" s="186">
        <v>208.79</v>
      </c>
      <c r="H279" s="192">
        <v>4493.0897980871414</v>
      </c>
      <c r="M279" s="67">
        <v>48312.152641975299</v>
      </c>
      <c r="N279" s="61">
        <v>24675501.899999999</v>
      </c>
      <c r="O279" s="130">
        <v>510.75144762978442</v>
      </c>
    </row>
    <row r="280" spans="2:15" x14ac:dyDescent="0.2">
      <c r="B280" s="19">
        <v>43862</v>
      </c>
      <c r="C280" s="67">
        <v>0</v>
      </c>
      <c r="D280" s="61">
        <v>0</v>
      </c>
      <c r="E280" s="122">
        <v>0</v>
      </c>
      <c r="F280" s="186">
        <v>0</v>
      </c>
      <c r="G280" s="186">
        <v>0</v>
      </c>
      <c r="H280" s="192">
        <v>0</v>
      </c>
      <c r="M280" s="67">
        <v>35696.015345679014</v>
      </c>
      <c r="N280" s="61">
        <v>16586247.880000003</v>
      </c>
      <c r="O280" s="130">
        <v>464.65264314179984</v>
      </c>
    </row>
    <row r="281" spans="2:15" x14ac:dyDescent="0.2">
      <c r="B281" s="19">
        <v>43891</v>
      </c>
      <c r="C281" s="67">
        <v>0</v>
      </c>
      <c r="D281" s="61">
        <v>0</v>
      </c>
      <c r="E281" s="122">
        <v>0</v>
      </c>
      <c r="F281" s="186">
        <v>18782.806359012342</v>
      </c>
      <c r="G281" s="186">
        <v>6131950.2999999998</v>
      </c>
      <c r="H281" s="192">
        <v>326.46614051141381</v>
      </c>
      <c r="M281" s="67">
        <v>71223.993223209865</v>
      </c>
      <c r="N281" s="61">
        <v>29509162.790000003</v>
      </c>
      <c r="O281" s="130">
        <v>414.31491628840337</v>
      </c>
    </row>
    <row r="282" spans="2:15" x14ac:dyDescent="0.2">
      <c r="B282" s="19">
        <v>43922</v>
      </c>
      <c r="C282" s="67">
        <v>0</v>
      </c>
      <c r="D282" s="61">
        <v>0</v>
      </c>
      <c r="E282" s="122">
        <v>0</v>
      </c>
      <c r="F282" s="188">
        <v>23086.544678024689</v>
      </c>
      <c r="G282" s="186">
        <v>4916316.3000000007</v>
      </c>
      <c r="H282" s="192">
        <v>212.95158580745425</v>
      </c>
      <c r="M282" s="67">
        <v>33825.543702716044</v>
      </c>
      <c r="N282" s="61">
        <v>8515951.7200000007</v>
      </c>
      <c r="O282" s="130">
        <v>251.76097078718078</v>
      </c>
    </row>
    <row r="283" spans="2:15" x14ac:dyDescent="0.2">
      <c r="B283" s="19">
        <v>43952</v>
      </c>
      <c r="C283" s="67">
        <v>0</v>
      </c>
      <c r="D283" s="61">
        <v>0</v>
      </c>
      <c r="E283" s="122">
        <v>0</v>
      </c>
      <c r="F283" s="188">
        <v>24239.643209876544</v>
      </c>
      <c r="G283" s="186">
        <v>3056773.58</v>
      </c>
      <c r="H283" s="192">
        <v>126.10637679495649</v>
      </c>
      <c r="M283" s="67">
        <v>24239.643209876544</v>
      </c>
      <c r="N283" s="61">
        <v>3056773.58</v>
      </c>
      <c r="O283" s="130">
        <v>126.10637679495649</v>
      </c>
    </row>
    <row r="284" spans="2:15" x14ac:dyDescent="0.2">
      <c r="B284" s="19">
        <v>43983</v>
      </c>
      <c r="C284" s="67">
        <v>0</v>
      </c>
      <c r="D284" s="61">
        <v>0</v>
      </c>
      <c r="E284" s="122">
        <v>0</v>
      </c>
      <c r="F284" s="188">
        <v>0.15494777777777777</v>
      </c>
      <c r="G284" s="186">
        <v>0</v>
      </c>
      <c r="H284" s="192">
        <v>0</v>
      </c>
      <c r="M284" s="67">
        <v>0.15494777777777777</v>
      </c>
      <c r="N284" s="61">
        <v>5794.75</v>
      </c>
      <c r="O284" s="130">
        <v>37398.08394226012</v>
      </c>
    </row>
    <row r="285" spans="2:15" x14ac:dyDescent="0.2">
      <c r="B285" s="19">
        <v>44013</v>
      </c>
      <c r="C285" s="67">
        <v>0</v>
      </c>
      <c r="D285" s="61">
        <v>0</v>
      </c>
      <c r="E285" s="122">
        <v>0</v>
      </c>
      <c r="F285" s="186">
        <v>15716.062393086419</v>
      </c>
      <c r="G285" s="186">
        <v>5016773.0999999996</v>
      </c>
      <c r="H285" s="192">
        <v>319.21310659894715</v>
      </c>
      <c r="M285" s="67">
        <v>47158.535232592585</v>
      </c>
      <c r="N285" s="61">
        <v>11222851.57</v>
      </c>
      <c r="O285" s="130">
        <v>237.98134345452641</v>
      </c>
    </row>
    <row r="286" spans="2:15" x14ac:dyDescent="0.2">
      <c r="B286" s="19">
        <v>44044</v>
      </c>
      <c r="C286" s="67">
        <v>0</v>
      </c>
      <c r="D286" s="61">
        <v>0</v>
      </c>
      <c r="E286" s="122">
        <v>0</v>
      </c>
      <c r="F286" s="186">
        <v>0</v>
      </c>
      <c r="G286" s="186">
        <v>0</v>
      </c>
      <c r="H286" s="192">
        <v>0</v>
      </c>
      <c r="M286" s="67">
        <v>25.142592592592589</v>
      </c>
      <c r="N286" s="61">
        <v>26207.11</v>
      </c>
      <c r="O286" s="130">
        <v>1042.3392060101644</v>
      </c>
    </row>
    <row r="287" spans="2:15" x14ac:dyDescent="0.2">
      <c r="B287" s="19">
        <v>44075</v>
      </c>
      <c r="C287" s="67">
        <v>0</v>
      </c>
      <c r="D287" s="61">
        <v>0</v>
      </c>
      <c r="E287" s="122">
        <v>0</v>
      </c>
      <c r="F287" s="186">
        <v>0</v>
      </c>
      <c r="G287" s="186">
        <v>0</v>
      </c>
      <c r="H287" s="192">
        <v>0</v>
      </c>
      <c r="M287" s="67">
        <v>1.2345802469135801E-2</v>
      </c>
      <c r="N287" s="61">
        <v>40</v>
      </c>
      <c r="O287" s="130">
        <v>3239.967600323997</v>
      </c>
    </row>
    <row r="288" spans="2:15" x14ac:dyDescent="0.2">
      <c r="B288" s="19">
        <v>44105</v>
      </c>
      <c r="C288" s="67">
        <v>0</v>
      </c>
      <c r="D288" s="61">
        <v>0</v>
      </c>
      <c r="E288" s="122">
        <v>0</v>
      </c>
      <c r="F288" s="186">
        <v>0</v>
      </c>
      <c r="G288" s="186">
        <v>0</v>
      </c>
      <c r="H288" s="192">
        <v>0</v>
      </c>
      <c r="M288" s="67">
        <v>7.8309876543209873E-3</v>
      </c>
      <c r="N288" s="61">
        <v>20</v>
      </c>
      <c r="O288" s="130">
        <v>2553.9562674402109</v>
      </c>
    </row>
    <row r="289" spans="2:15" x14ac:dyDescent="0.2">
      <c r="B289" s="19">
        <v>44136</v>
      </c>
      <c r="C289" s="67">
        <v>0</v>
      </c>
      <c r="D289" s="61">
        <v>0</v>
      </c>
      <c r="E289" s="122">
        <v>0</v>
      </c>
      <c r="F289" s="186">
        <v>0</v>
      </c>
      <c r="G289" s="186">
        <v>0</v>
      </c>
      <c r="H289" s="192">
        <v>0</v>
      </c>
      <c r="M289" s="67">
        <v>0</v>
      </c>
      <c r="N289" s="61">
        <v>0</v>
      </c>
      <c r="O289" s="130">
        <v>0</v>
      </c>
    </row>
    <row r="290" spans="2:15" ht="13.5" thickBot="1" x14ac:dyDescent="0.25">
      <c r="B290" s="19">
        <v>44166</v>
      </c>
      <c r="C290" s="67">
        <v>0</v>
      </c>
      <c r="D290" s="61">
        <v>0</v>
      </c>
      <c r="E290" s="122">
        <v>0</v>
      </c>
      <c r="F290" s="186">
        <v>0</v>
      </c>
      <c r="G290" s="186">
        <v>0</v>
      </c>
      <c r="H290" s="192">
        <v>0</v>
      </c>
      <c r="M290" s="67">
        <v>6093.1904580246901</v>
      </c>
      <c r="N290" s="61">
        <v>2247615.4299999997</v>
      </c>
      <c r="O290" s="130">
        <v>368.87332596667903</v>
      </c>
    </row>
    <row r="291" spans="2:15" ht="13.5" thickBot="1" x14ac:dyDescent="0.25">
      <c r="B291" s="56" t="s">
        <v>61</v>
      </c>
      <c r="C291" s="68">
        <v>0</v>
      </c>
      <c r="D291" s="64">
        <v>0</v>
      </c>
      <c r="E291" s="64">
        <v>0</v>
      </c>
      <c r="F291" s="190">
        <f>SUM(F279:F290)</f>
        <v>81825.258056913575</v>
      </c>
      <c r="G291" s="190">
        <f>SUM(G279:G290)</f>
        <v>19122022.07</v>
      </c>
      <c r="H291" s="193">
        <f>G291/F291</f>
        <v>233.6933915527608</v>
      </c>
      <c r="M291" s="185">
        <v>266574.39153123455</v>
      </c>
      <c r="N291" s="64">
        <v>95846166.729999989</v>
      </c>
      <c r="O291" s="66">
        <v>359.54754010484044</v>
      </c>
    </row>
    <row r="292" spans="2:15" x14ac:dyDescent="0.2">
      <c r="B292" s="19">
        <v>44197</v>
      </c>
      <c r="C292" s="67">
        <v>0</v>
      </c>
      <c r="D292" s="61">
        <v>0</v>
      </c>
      <c r="E292" s="122">
        <v>0</v>
      </c>
      <c r="F292" s="186">
        <v>0</v>
      </c>
      <c r="G292" s="186">
        <v>0</v>
      </c>
      <c r="H292" s="192">
        <v>0</v>
      </c>
      <c r="M292" s="67">
        <v>33646.874111111109</v>
      </c>
      <c r="N292" s="61">
        <v>12564748.539999999</v>
      </c>
      <c r="O292" s="130">
        <v>373.42989124362015</v>
      </c>
    </row>
    <row r="293" spans="2:15" x14ac:dyDescent="0.2">
      <c r="B293" s="19">
        <v>44228</v>
      </c>
      <c r="C293" s="67">
        <v>0</v>
      </c>
      <c r="D293" s="61">
        <v>0</v>
      </c>
      <c r="E293" s="122">
        <v>0</v>
      </c>
      <c r="F293" s="186">
        <v>0</v>
      </c>
      <c r="G293" s="186">
        <v>0</v>
      </c>
      <c r="H293" s="192">
        <v>0</v>
      </c>
      <c r="M293" s="67">
        <v>19628.069407407405</v>
      </c>
      <c r="N293" s="61">
        <v>7589326.5099999998</v>
      </c>
      <c r="O293" s="130">
        <v>386.65680014030704</v>
      </c>
    </row>
    <row r="294" spans="2:15" x14ac:dyDescent="0.2">
      <c r="B294" s="19">
        <v>44256</v>
      </c>
      <c r="C294" s="67">
        <v>0</v>
      </c>
      <c r="D294" s="61">
        <v>0</v>
      </c>
      <c r="E294" s="122">
        <v>0</v>
      </c>
      <c r="F294" s="186">
        <v>0</v>
      </c>
      <c r="G294" s="186">
        <v>0</v>
      </c>
      <c r="H294" s="192">
        <v>0</v>
      </c>
      <c r="M294" s="67">
        <v>24005.667444444443</v>
      </c>
      <c r="N294" s="61">
        <v>10597068.840000002</v>
      </c>
      <c r="O294" s="130">
        <v>441.44029173629366</v>
      </c>
    </row>
    <row r="295" spans="2:15" x14ac:dyDescent="0.2">
      <c r="B295" s="19">
        <v>44287</v>
      </c>
      <c r="C295" s="67">
        <v>0</v>
      </c>
      <c r="D295" s="61">
        <v>0</v>
      </c>
      <c r="E295" s="122">
        <v>0</v>
      </c>
      <c r="F295" s="188">
        <v>0</v>
      </c>
      <c r="G295" s="186">
        <v>0</v>
      </c>
      <c r="H295" s="192">
        <v>0</v>
      </c>
      <c r="M295" s="67">
        <v>44363.66330864199</v>
      </c>
      <c r="N295" s="61">
        <v>19495177.43</v>
      </c>
      <c r="O295" s="130">
        <v>439.44020795510733</v>
      </c>
    </row>
    <row r="296" spans="2:15" x14ac:dyDescent="0.2">
      <c r="B296" s="19">
        <v>44317</v>
      </c>
      <c r="C296" s="67">
        <v>0</v>
      </c>
      <c r="D296" s="61">
        <v>0</v>
      </c>
      <c r="E296" s="122">
        <v>0</v>
      </c>
      <c r="F296" s="188">
        <v>0</v>
      </c>
      <c r="G296" s="186">
        <v>0</v>
      </c>
      <c r="H296" s="192">
        <v>0</v>
      </c>
      <c r="M296" s="67">
        <v>26317.724333333332</v>
      </c>
      <c r="N296" s="61">
        <v>12179330.84</v>
      </c>
      <c r="O296" s="130">
        <v>462.78054613460563</v>
      </c>
    </row>
    <row r="297" spans="2:15" x14ac:dyDescent="0.2">
      <c r="B297" s="19">
        <v>44348</v>
      </c>
      <c r="C297" s="67">
        <v>0</v>
      </c>
      <c r="D297" s="61">
        <v>0</v>
      </c>
      <c r="E297" s="122">
        <v>0</v>
      </c>
      <c r="F297" s="188">
        <v>0</v>
      </c>
      <c r="G297" s="186">
        <v>0</v>
      </c>
      <c r="H297" s="192">
        <v>0</v>
      </c>
      <c r="M297" s="67">
        <v>26009.610617283946</v>
      </c>
      <c r="N297" s="61">
        <v>12577751.439999999</v>
      </c>
      <c r="O297" s="130">
        <v>483.58092034033808</v>
      </c>
    </row>
    <row r="298" spans="2:15" x14ac:dyDescent="0.2">
      <c r="B298" s="19">
        <v>44378</v>
      </c>
      <c r="C298" s="67">
        <v>0</v>
      </c>
      <c r="D298" s="61">
        <v>0</v>
      </c>
      <c r="E298" s="122">
        <v>0</v>
      </c>
      <c r="F298" s="186">
        <v>0</v>
      </c>
      <c r="G298" s="186">
        <v>0</v>
      </c>
      <c r="H298" s="192">
        <v>0</v>
      </c>
      <c r="M298" s="67">
        <v>46814.054530864203</v>
      </c>
      <c r="N298" s="61">
        <v>24433888.970000003</v>
      </c>
      <c r="O298" s="130">
        <v>521.9349021326683</v>
      </c>
    </row>
    <row r="299" spans="2:15" x14ac:dyDescent="0.2">
      <c r="B299" s="19">
        <v>44409</v>
      </c>
      <c r="C299" s="67">
        <v>0</v>
      </c>
      <c r="D299" s="61">
        <v>0</v>
      </c>
      <c r="E299" s="122">
        <v>0</v>
      </c>
      <c r="F299" s="186">
        <v>0</v>
      </c>
      <c r="G299" s="186">
        <v>0</v>
      </c>
      <c r="H299" s="192">
        <v>0</v>
      </c>
      <c r="M299" s="67">
        <v>43284.970222222211</v>
      </c>
      <c r="N299" s="61">
        <v>22035736.010000002</v>
      </c>
      <c r="O299" s="130">
        <v>509.08516043490317</v>
      </c>
    </row>
    <row r="300" spans="2:15" x14ac:dyDescent="0.2">
      <c r="B300" s="19">
        <v>44440</v>
      </c>
      <c r="C300" s="67">
        <v>0</v>
      </c>
      <c r="D300" s="61">
        <v>0</v>
      </c>
      <c r="E300" s="122">
        <v>0</v>
      </c>
      <c r="F300" s="186">
        <v>0</v>
      </c>
      <c r="G300" s="186">
        <v>0</v>
      </c>
      <c r="H300" s="192">
        <v>0</v>
      </c>
      <c r="M300" s="67">
        <v>45135.622444444438</v>
      </c>
      <c r="N300" s="61">
        <v>22806508.689999998</v>
      </c>
      <c r="O300" s="130">
        <v>505.28844967346095</v>
      </c>
    </row>
    <row r="301" spans="2:15" x14ac:dyDescent="0.2">
      <c r="B301" s="19">
        <v>44470</v>
      </c>
      <c r="C301" s="67">
        <v>0</v>
      </c>
      <c r="D301" s="61">
        <v>0</v>
      </c>
      <c r="E301" s="122">
        <v>0</v>
      </c>
      <c r="F301" s="186">
        <v>0</v>
      </c>
      <c r="G301" s="186">
        <v>0</v>
      </c>
      <c r="H301" s="192">
        <v>0</v>
      </c>
      <c r="M301" s="67">
        <v>57225.179123456786</v>
      </c>
      <c r="N301" s="61">
        <v>31448767.390000001</v>
      </c>
      <c r="O301" s="130">
        <v>549.56171167508057</v>
      </c>
    </row>
    <row r="302" spans="2:15" x14ac:dyDescent="0.2">
      <c r="B302" s="19">
        <v>44501</v>
      </c>
      <c r="C302" s="67">
        <v>0</v>
      </c>
      <c r="D302" s="61">
        <v>0</v>
      </c>
      <c r="E302" s="122">
        <v>0</v>
      </c>
      <c r="F302" s="186">
        <v>0</v>
      </c>
      <c r="G302" s="186">
        <v>0</v>
      </c>
      <c r="H302" s="192">
        <v>0</v>
      </c>
      <c r="M302" s="67">
        <v>52876.633716049379</v>
      </c>
      <c r="N302" s="61">
        <v>31951710.140000004</v>
      </c>
      <c r="O302" s="130">
        <v>604.26899169834746</v>
      </c>
    </row>
    <row r="303" spans="2:15" ht="13.5" thickBot="1" x14ac:dyDescent="0.25">
      <c r="B303" s="19">
        <v>44531</v>
      </c>
      <c r="C303" s="67">
        <v>0</v>
      </c>
      <c r="D303" s="61">
        <v>0</v>
      </c>
      <c r="E303" s="122">
        <v>0</v>
      </c>
      <c r="F303" s="186">
        <v>0</v>
      </c>
      <c r="G303" s="186">
        <v>0</v>
      </c>
      <c r="H303" s="192">
        <v>0</v>
      </c>
      <c r="M303" s="67">
        <v>53035.796444444451</v>
      </c>
      <c r="N303" s="61">
        <v>28905750.02</v>
      </c>
      <c r="O303" s="130">
        <v>545.02339849424288</v>
      </c>
    </row>
    <row r="304" spans="2:15" ht="13.5" thickBot="1" x14ac:dyDescent="0.25">
      <c r="B304" s="56" t="s">
        <v>62</v>
      </c>
      <c r="C304" s="68">
        <v>0</v>
      </c>
      <c r="D304" s="64">
        <v>0</v>
      </c>
      <c r="E304" s="64">
        <v>0</v>
      </c>
      <c r="F304" s="189">
        <f>SUM(F292:F303)</f>
        <v>0</v>
      </c>
      <c r="G304" s="190">
        <f>SUM(G292:G303)</f>
        <v>0</v>
      </c>
      <c r="H304" s="193">
        <v>0</v>
      </c>
      <c r="M304" s="185">
        <v>472343.86570370366</v>
      </c>
      <c r="N304" s="64">
        <v>236585764.81999999</v>
      </c>
      <c r="O304" s="66">
        <v>500.87612436234696</v>
      </c>
    </row>
    <row r="305" spans="2:15" x14ac:dyDescent="0.2">
      <c r="B305" s="19">
        <v>44562</v>
      </c>
      <c r="C305" s="67">
        <v>0</v>
      </c>
      <c r="D305" s="61">
        <v>0</v>
      </c>
      <c r="E305" s="122">
        <v>0</v>
      </c>
      <c r="F305" s="186">
        <v>0</v>
      </c>
      <c r="G305" s="186">
        <v>0</v>
      </c>
      <c r="H305" s="192">
        <v>0</v>
      </c>
      <c r="M305" s="67">
        <v>76775.964419753072</v>
      </c>
      <c r="N305" s="61">
        <v>45887610.480000004</v>
      </c>
      <c r="O305" s="130">
        <v>597.68198064072703</v>
      </c>
    </row>
    <row r="306" spans="2:15" x14ac:dyDescent="0.2">
      <c r="B306" s="19">
        <v>44593</v>
      </c>
      <c r="C306" s="67">
        <v>0</v>
      </c>
      <c r="D306" s="61">
        <v>0</v>
      </c>
      <c r="E306" s="122">
        <v>0</v>
      </c>
      <c r="F306" s="186">
        <v>0</v>
      </c>
      <c r="G306" s="186">
        <v>0</v>
      </c>
      <c r="H306" s="192">
        <v>0</v>
      </c>
      <c r="M306" s="67">
        <v>56045.817864197532</v>
      </c>
      <c r="N306" s="61">
        <v>36572937.869999997</v>
      </c>
      <c r="O306" s="130">
        <v>652.55427191050148</v>
      </c>
    </row>
    <row r="307" spans="2:15" x14ac:dyDescent="0.2">
      <c r="B307" s="19">
        <v>44621</v>
      </c>
      <c r="C307" s="67">
        <v>0</v>
      </c>
      <c r="D307" s="61">
        <v>0</v>
      </c>
      <c r="E307" s="122">
        <v>0</v>
      </c>
      <c r="F307" s="186">
        <v>0</v>
      </c>
      <c r="G307" s="186">
        <v>0</v>
      </c>
      <c r="H307" s="192">
        <v>0</v>
      </c>
      <c r="M307" s="67">
        <v>41218.694148148148</v>
      </c>
      <c r="N307" s="61">
        <v>31512371.960000005</v>
      </c>
      <c r="O307" s="130">
        <v>764.51650425261653</v>
      </c>
    </row>
    <row r="308" spans="2:15" x14ac:dyDescent="0.2">
      <c r="B308" s="19">
        <v>44652</v>
      </c>
      <c r="C308" s="67">
        <v>0</v>
      </c>
      <c r="D308" s="61">
        <v>0</v>
      </c>
      <c r="E308" s="122">
        <v>0</v>
      </c>
      <c r="F308" s="188">
        <v>0</v>
      </c>
      <c r="G308" s="186">
        <v>0</v>
      </c>
      <c r="H308" s="192">
        <v>0</v>
      </c>
      <c r="M308" s="67">
        <v>53002.179308641971</v>
      </c>
      <c r="N308" s="61">
        <v>44164787.820000008</v>
      </c>
      <c r="O308" s="130">
        <v>833.26362040360414</v>
      </c>
    </row>
    <row r="309" spans="2:15" x14ac:dyDescent="0.2">
      <c r="B309" s="19">
        <v>44682</v>
      </c>
      <c r="C309" s="67">
        <v>0</v>
      </c>
      <c r="D309" s="61">
        <v>0</v>
      </c>
      <c r="E309" s="122">
        <v>0</v>
      </c>
      <c r="F309" s="188">
        <v>0</v>
      </c>
      <c r="G309" s="186">
        <v>0</v>
      </c>
      <c r="H309" s="192">
        <v>0</v>
      </c>
      <c r="M309" s="67">
        <v>92796.526950617277</v>
      </c>
      <c r="N309" s="61">
        <v>88400358.140000001</v>
      </c>
      <c r="O309" s="130">
        <v>952.62571827761667</v>
      </c>
    </row>
    <row r="310" spans="2:15" x14ac:dyDescent="0.2">
      <c r="B310" s="19">
        <v>44713</v>
      </c>
      <c r="C310" s="67">
        <v>0</v>
      </c>
      <c r="D310" s="61">
        <v>0</v>
      </c>
      <c r="E310" s="122">
        <v>0</v>
      </c>
      <c r="F310" s="188">
        <v>36524.607691358025</v>
      </c>
      <c r="G310" s="186">
        <v>41010637.600000001</v>
      </c>
      <c r="H310" s="192">
        <v>1122.8221243757096</v>
      </c>
      <c r="M310" s="67">
        <v>48444.002234567903</v>
      </c>
      <c r="N310" s="61">
        <v>52943666.68</v>
      </c>
      <c r="O310" s="130">
        <v>1092.8838295325918</v>
      </c>
    </row>
    <row r="311" spans="2:15" x14ac:dyDescent="0.2">
      <c r="B311" s="19">
        <v>44743</v>
      </c>
      <c r="C311" s="67">
        <v>0</v>
      </c>
      <c r="D311" s="61">
        <v>0</v>
      </c>
      <c r="E311" s="122">
        <v>0</v>
      </c>
      <c r="F311" s="186">
        <v>1978.8765432098764</v>
      </c>
      <c r="G311" s="186">
        <v>2164818.0799999996</v>
      </c>
      <c r="H311" s="192">
        <v>1093.9631820025079</v>
      </c>
      <c r="M311" s="67">
        <v>54838.26234567901</v>
      </c>
      <c r="N311" s="61">
        <v>59518221.179999985</v>
      </c>
      <c r="O311" s="130">
        <v>1085.34112194913</v>
      </c>
    </row>
    <row r="312" spans="2:15" x14ac:dyDescent="0.2">
      <c r="B312" s="19">
        <v>44774</v>
      </c>
      <c r="C312" s="67">
        <v>0</v>
      </c>
      <c r="D312" s="61">
        <v>0</v>
      </c>
      <c r="E312" s="122">
        <v>0</v>
      </c>
      <c r="F312" s="186">
        <v>1099.6044567901233</v>
      </c>
      <c r="G312" s="186">
        <v>1253039.05</v>
      </c>
      <c r="H312" s="192">
        <v>1139.5361689036533</v>
      </c>
      <c r="M312" s="67">
        <v>73921.453456790128</v>
      </c>
      <c r="N312" s="61">
        <v>69219974.090000004</v>
      </c>
      <c r="O312" s="130">
        <v>936.39898639792955</v>
      </c>
    </row>
    <row r="313" spans="2:15" x14ac:dyDescent="0.2">
      <c r="B313" s="19">
        <v>44805</v>
      </c>
      <c r="C313" s="67">
        <v>0</v>
      </c>
      <c r="D313" s="61">
        <v>0</v>
      </c>
      <c r="E313" s="122">
        <v>0</v>
      </c>
      <c r="F313" s="186">
        <v>0</v>
      </c>
      <c r="G313" s="186">
        <v>0</v>
      </c>
      <c r="H313" s="192">
        <v>0</v>
      </c>
      <c r="M313" s="67">
        <v>42355.878567901229</v>
      </c>
      <c r="N313" s="61">
        <v>37186543.449999996</v>
      </c>
      <c r="O313" s="130">
        <v>877.95471862036322</v>
      </c>
    </row>
    <row r="314" spans="2:15" x14ac:dyDescent="0.2">
      <c r="B314" s="19">
        <v>44835</v>
      </c>
      <c r="C314" s="67">
        <v>0</v>
      </c>
      <c r="D314" s="61">
        <v>0</v>
      </c>
      <c r="E314" s="122">
        <v>0</v>
      </c>
      <c r="F314" s="186">
        <v>0</v>
      </c>
      <c r="G314" s="186">
        <v>0</v>
      </c>
      <c r="H314" s="192">
        <v>0</v>
      </c>
      <c r="M314" s="67">
        <v>59768.654407407405</v>
      </c>
      <c r="N314" s="61">
        <v>52529832.899999999</v>
      </c>
      <c r="O314" s="130">
        <v>878.88598832985826</v>
      </c>
    </row>
    <row r="315" spans="2:15" x14ac:dyDescent="0.2">
      <c r="B315" s="19">
        <v>44866</v>
      </c>
      <c r="C315" s="67">
        <v>0</v>
      </c>
      <c r="D315" s="61">
        <v>0</v>
      </c>
      <c r="E315" s="122">
        <v>0</v>
      </c>
      <c r="F315" s="186">
        <v>0</v>
      </c>
      <c r="G315" s="186">
        <v>0</v>
      </c>
      <c r="H315" s="192">
        <v>0</v>
      </c>
      <c r="M315" s="67">
        <v>62727.741802469136</v>
      </c>
      <c r="N315" s="61">
        <v>58054340.830000006</v>
      </c>
      <c r="O315" s="130">
        <v>925.4970633697327</v>
      </c>
    </row>
    <row r="316" spans="2:15" ht="13.5" thickBot="1" x14ac:dyDescent="0.25">
      <c r="B316" s="19">
        <v>44896</v>
      </c>
      <c r="C316" s="67">
        <v>0</v>
      </c>
      <c r="D316" s="61">
        <v>0</v>
      </c>
      <c r="E316" s="122">
        <v>0</v>
      </c>
      <c r="F316" s="186">
        <v>0</v>
      </c>
      <c r="G316" s="186">
        <v>0</v>
      </c>
      <c r="H316" s="192">
        <v>0</v>
      </c>
      <c r="M316" s="67">
        <v>55171.633111111099</v>
      </c>
      <c r="N316" s="61">
        <v>45172096.850000009</v>
      </c>
      <c r="O316" s="130">
        <v>818.75584068768001</v>
      </c>
    </row>
    <row r="317" spans="2:15" ht="13.5" thickBot="1" x14ac:dyDescent="0.25">
      <c r="B317" s="56" t="s">
        <v>63</v>
      </c>
      <c r="C317" s="68">
        <v>0</v>
      </c>
      <c r="D317" s="64">
        <v>0</v>
      </c>
      <c r="E317" s="64">
        <v>0</v>
      </c>
      <c r="F317" s="189">
        <f>SUM(F305:F316)</f>
        <v>39603.088691358025</v>
      </c>
      <c r="G317" s="190">
        <f>SUM(G305:G316)</f>
        <v>44428494.729999997</v>
      </c>
      <c r="H317" s="191">
        <f>G317/F317</f>
        <v>1121.844184332394</v>
      </c>
      <c r="M317" s="185">
        <v>717066.80861728382</v>
      </c>
      <c r="N317" s="64">
        <v>621162742.25</v>
      </c>
      <c r="O317" s="66">
        <v>866.25504734738013</v>
      </c>
    </row>
    <row r="318" spans="2:15" x14ac:dyDescent="0.2">
      <c r="B318" s="19">
        <v>44927</v>
      </c>
      <c r="C318" s="67">
        <v>0</v>
      </c>
      <c r="D318" s="61">
        <v>0</v>
      </c>
      <c r="E318" s="122">
        <v>0</v>
      </c>
      <c r="F318" s="194">
        <v>0</v>
      </c>
      <c r="G318" s="194">
        <v>0</v>
      </c>
      <c r="H318" s="195">
        <v>0</v>
      </c>
      <c r="M318" s="67">
        <v>39659.311617283958</v>
      </c>
      <c r="N318" s="61">
        <v>33101033.789999999</v>
      </c>
      <c r="O318" s="130">
        <v>834.6346025727338</v>
      </c>
    </row>
    <row r="319" spans="2:15" x14ac:dyDescent="0.2">
      <c r="B319" s="19">
        <v>44958</v>
      </c>
      <c r="C319" s="67">
        <v>0</v>
      </c>
      <c r="D319" s="61">
        <v>0</v>
      </c>
      <c r="E319" s="122">
        <v>0</v>
      </c>
      <c r="F319" s="194">
        <v>0</v>
      </c>
      <c r="G319" s="194">
        <v>0</v>
      </c>
      <c r="H319" s="195">
        <v>0</v>
      </c>
      <c r="M319" s="67">
        <v>58269.395592592598</v>
      </c>
      <c r="N319" s="61">
        <v>53092497.600000001</v>
      </c>
      <c r="O319" s="130">
        <v>911.15579731102105</v>
      </c>
    </row>
    <row r="320" spans="2:15" x14ac:dyDescent="0.2">
      <c r="B320" s="19">
        <v>44986</v>
      </c>
      <c r="C320" s="67">
        <v>0</v>
      </c>
      <c r="D320" s="61">
        <v>0</v>
      </c>
      <c r="E320" s="122">
        <v>0</v>
      </c>
      <c r="F320" s="194">
        <v>0</v>
      </c>
      <c r="G320" s="194">
        <v>0</v>
      </c>
      <c r="H320" s="195">
        <v>0</v>
      </c>
      <c r="M320" s="67">
        <v>55561.750740740739</v>
      </c>
      <c r="N320" s="61">
        <v>43240614.620000005</v>
      </c>
      <c r="O320" s="130">
        <v>778.24427854635178</v>
      </c>
    </row>
    <row r="321" spans="2:15" x14ac:dyDescent="0.2">
      <c r="B321" s="19">
        <v>45017</v>
      </c>
      <c r="C321" s="67">
        <v>0</v>
      </c>
      <c r="D321" s="61">
        <v>0</v>
      </c>
      <c r="E321" s="122">
        <v>0</v>
      </c>
      <c r="F321" s="196">
        <v>0</v>
      </c>
      <c r="G321" s="194">
        <v>0</v>
      </c>
      <c r="H321" s="195">
        <v>0</v>
      </c>
      <c r="M321" s="67">
        <v>31769.483617283946</v>
      </c>
      <c r="N321" s="61">
        <v>22666072.360000003</v>
      </c>
      <c r="O321" s="130">
        <v>713.45422648508827</v>
      </c>
    </row>
    <row r="322" spans="2:15" x14ac:dyDescent="0.2">
      <c r="B322" s="19">
        <v>45047</v>
      </c>
      <c r="C322" s="67">
        <v>0</v>
      </c>
      <c r="D322" s="61">
        <v>0</v>
      </c>
      <c r="E322" s="122">
        <v>0</v>
      </c>
      <c r="F322" s="196">
        <v>0</v>
      </c>
      <c r="G322" s="194">
        <v>0</v>
      </c>
      <c r="H322" s="195">
        <v>0</v>
      </c>
      <c r="M322" s="67">
        <v>48399.689037037038</v>
      </c>
      <c r="N322" s="61">
        <v>33300397.57</v>
      </c>
      <c r="O322" s="130">
        <v>688.02916366915986</v>
      </c>
    </row>
    <row r="323" spans="2:15" x14ac:dyDescent="0.2">
      <c r="B323" s="19">
        <v>45078</v>
      </c>
      <c r="C323" s="67">
        <v>0</v>
      </c>
      <c r="D323" s="61">
        <v>0</v>
      </c>
      <c r="E323" s="122">
        <v>0</v>
      </c>
      <c r="F323" s="196">
        <v>6.1431234567901232</v>
      </c>
      <c r="G323" s="194">
        <v>22565.94</v>
      </c>
      <c r="H323" s="195">
        <v>3673.3658632657612</v>
      </c>
      <c r="M323" s="67">
        <v>62234.629901234555</v>
      </c>
      <c r="N323" s="61">
        <v>35524154.629999995</v>
      </c>
      <c r="O323" s="130">
        <v>570.81008895491641</v>
      </c>
    </row>
    <row r="324" spans="2:15" x14ac:dyDescent="0.2">
      <c r="B324" s="19">
        <v>45108</v>
      </c>
      <c r="C324" s="67">
        <v>0</v>
      </c>
      <c r="D324" s="61">
        <v>0</v>
      </c>
      <c r="E324" s="122">
        <v>0</v>
      </c>
      <c r="F324" s="194">
        <v>0</v>
      </c>
      <c r="G324" s="194">
        <v>0</v>
      </c>
      <c r="H324" s="195">
        <v>0</v>
      </c>
      <c r="M324" s="67">
        <v>58825.435679012342</v>
      </c>
      <c r="N324" s="61">
        <v>33809023.170000002</v>
      </c>
      <c r="O324" s="130">
        <v>574.73476872288325</v>
      </c>
    </row>
    <row r="325" spans="2:15" x14ac:dyDescent="0.2">
      <c r="B325" s="19">
        <v>45139</v>
      </c>
      <c r="C325" s="67">
        <v>0</v>
      </c>
      <c r="D325" s="61">
        <v>0</v>
      </c>
      <c r="E325" s="122">
        <v>0</v>
      </c>
      <c r="F325" s="194">
        <v>0</v>
      </c>
      <c r="G325" s="194">
        <v>0</v>
      </c>
      <c r="H325" s="195">
        <v>0</v>
      </c>
      <c r="M325" s="67">
        <v>67051.197283950605</v>
      </c>
      <c r="N325" s="61">
        <v>47238570.390000001</v>
      </c>
      <c r="O325" s="130">
        <v>704.51494236489998</v>
      </c>
    </row>
    <row r="326" spans="2:15" x14ac:dyDescent="0.2">
      <c r="B326" s="19">
        <v>45170</v>
      </c>
      <c r="C326" s="67">
        <v>0</v>
      </c>
      <c r="D326" s="61">
        <v>0</v>
      </c>
      <c r="E326" s="122">
        <v>0</v>
      </c>
      <c r="F326" s="194">
        <v>0</v>
      </c>
      <c r="G326" s="194">
        <v>0</v>
      </c>
      <c r="H326" s="195">
        <v>0</v>
      </c>
      <c r="M326" s="67">
        <v>58410.803456790112</v>
      </c>
      <c r="N326" s="61">
        <v>47086759.750000007</v>
      </c>
      <c r="O326" s="130">
        <v>806.13100596763468</v>
      </c>
    </row>
    <row r="327" spans="2:15" x14ac:dyDescent="0.2">
      <c r="B327" s="19">
        <v>45200</v>
      </c>
      <c r="C327" s="67">
        <v>0</v>
      </c>
      <c r="D327" s="61">
        <v>0</v>
      </c>
      <c r="E327" s="122">
        <v>0</v>
      </c>
      <c r="F327" s="194">
        <v>0</v>
      </c>
      <c r="G327" s="194">
        <v>0</v>
      </c>
      <c r="H327" s="195">
        <v>0</v>
      </c>
      <c r="M327" s="67">
        <v>56538.094888888882</v>
      </c>
      <c r="N327" s="61">
        <v>45963808.390000001</v>
      </c>
      <c r="O327" s="130">
        <v>812.97059054306783</v>
      </c>
    </row>
    <row r="328" spans="2:15" x14ac:dyDescent="0.2">
      <c r="B328" s="19">
        <v>45231</v>
      </c>
      <c r="C328" s="67">
        <v>0</v>
      </c>
      <c r="D328" s="61">
        <v>0</v>
      </c>
      <c r="E328" s="122">
        <v>0</v>
      </c>
      <c r="F328" s="194">
        <v>6.2345679012345669E-3</v>
      </c>
      <c r="G328" s="194">
        <v>109.15</v>
      </c>
      <c r="H328" s="195">
        <v>17507.227722772281</v>
      </c>
      <c r="M328" s="67">
        <v>59701.818567901231</v>
      </c>
      <c r="N328" s="61">
        <v>45096898.109999999</v>
      </c>
      <c r="O328" s="130">
        <v>755.36891826351189</v>
      </c>
    </row>
    <row r="329" spans="2:15" ht="13.5" thickBot="1" x14ac:dyDescent="0.25">
      <c r="B329" s="19">
        <v>45261</v>
      </c>
      <c r="C329" s="67">
        <v>0</v>
      </c>
      <c r="D329" s="61">
        <v>0</v>
      </c>
      <c r="E329" s="122">
        <v>0</v>
      </c>
      <c r="F329" s="194">
        <v>0</v>
      </c>
      <c r="G329" s="194">
        <v>0</v>
      </c>
      <c r="H329" s="195">
        <v>0</v>
      </c>
      <c r="M329" s="67">
        <v>47716.575172839504</v>
      </c>
      <c r="N329" s="61">
        <v>34335278.640000001</v>
      </c>
      <c r="O329" s="130">
        <v>719.56712139608464</v>
      </c>
    </row>
    <row r="330" spans="2:15" ht="13.5" thickBot="1" x14ac:dyDescent="0.25">
      <c r="B330" s="56" t="s">
        <v>64</v>
      </c>
      <c r="C330" s="68">
        <v>0</v>
      </c>
      <c r="D330" s="64">
        <v>0</v>
      </c>
      <c r="E330" s="64">
        <v>0</v>
      </c>
      <c r="F330" s="197">
        <v>6.1493580246913577</v>
      </c>
      <c r="G330" s="197">
        <v>22675.09</v>
      </c>
      <c r="H330" s="198">
        <v>3687.3914169500781</v>
      </c>
      <c r="M330" s="185">
        <v>644138.18555555551</v>
      </c>
      <c r="N330" s="64">
        <v>474455109.01999998</v>
      </c>
      <c r="O330" s="66">
        <v>736.57348634096661</v>
      </c>
    </row>
    <row r="331" spans="2:15" x14ac:dyDescent="0.2">
      <c r="B331" s="19">
        <v>45292</v>
      </c>
      <c r="C331" s="67">
        <v>0</v>
      </c>
      <c r="D331" s="61">
        <v>0</v>
      </c>
      <c r="E331" s="122">
        <v>0</v>
      </c>
      <c r="F331" s="194">
        <v>0</v>
      </c>
      <c r="G331" s="194">
        <v>0</v>
      </c>
      <c r="H331" s="195">
        <v>0</v>
      </c>
      <c r="M331" s="67">
        <v>111255.39469135803</v>
      </c>
      <c r="N331" s="61">
        <v>73950206.339999989</v>
      </c>
      <c r="O331" s="130">
        <v>664.68872404031129</v>
      </c>
    </row>
    <row r="332" spans="2:15" x14ac:dyDescent="0.2">
      <c r="B332" s="19">
        <v>45323</v>
      </c>
      <c r="C332" s="67">
        <v>0</v>
      </c>
      <c r="D332" s="61">
        <v>0</v>
      </c>
      <c r="E332" s="122">
        <v>0</v>
      </c>
      <c r="F332" s="194">
        <v>0</v>
      </c>
      <c r="G332" s="194">
        <v>0</v>
      </c>
      <c r="H332" s="195">
        <v>0</v>
      </c>
      <c r="M332" s="67">
        <v>38449.037530864196</v>
      </c>
      <c r="N332" s="61">
        <v>27944799.720000003</v>
      </c>
      <c r="O332" s="130">
        <v>726.80102063849779</v>
      </c>
    </row>
    <row r="333" spans="2:15" x14ac:dyDescent="0.2">
      <c r="B333" s="19">
        <v>45352</v>
      </c>
      <c r="C333" s="67">
        <v>0</v>
      </c>
      <c r="D333" s="61">
        <v>0</v>
      </c>
      <c r="E333" s="122">
        <v>0</v>
      </c>
      <c r="F333" s="194">
        <v>15.867901234567899</v>
      </c>
      <c r="G333" s="194">
        <v>57188.92</v>
      </c>
      <c r="H333" s="195">
        <v>3604.0632692756558</v>
      </c>
      <c r="M333" s="67">
        <v>91426.030333333314</v>
      </c>
      <c r="N333" s="61">
        <v>65724594.800000004</v>
      </c>
      <c r="O333" s="130">
        <v>718.88273569761736</v>
      </c>
    </row>
    <row r="334" spans="2:15" x14ac:dyDescent="0.2">
      <c r="B334" s="19">
        <v>45383</v>
      </c>
      <c r="C334" s="67">
        <v>0</v>
      </c>
      <c r="D334" s="61">
        <v>0</v>
      </c>
      <c r="E334" s="122">
        <v>0</v>
      </c>
      <c r="F334" s="196">
        <v>0</v>
      </c>
      <c r="G334" s="194">
        <v>0</v>
      </c>
      <c r="H334" s="195">
        <v>0</v>
      </c>
      <c r="M334" s="67">
        <v>96765.156543209858</v>
      </c>
      <c r="N334" s="61">
        <v>67416265.920000017</v>
      </c>
      <c r="O334" s="130">
        <v>696.69980733091381</v>
      </c>
    </row>
    <row r="335" spans="2:15" x14ac:dyDescent="0.2">
      <c r="B335" s="19">
        <v>45413</v>
      </c>
      <c r="C335" s="67">
        <v>0</v>
      </c>
      <c r="D335" s="61">
        <v>0</v>
      </c>
      <c r="E335" s="122">
        <v>0</v>
      </c>
      <c r="F335" s="196">
        <v>5.7827160493827154</v>
      </c>
      <c r="G335" s="194">
        <v>32815.5</v>
      </c>
      <c r="H335" s="195">
        <v>5674.7555508112728</v>
      </c>
      <c r="M335" s="67">
        <v>51480.286395061725</v>
      </c>
      <c r="N335" s="61">
        <v>34858457.769999996</v>
      </c>
      <c r="O335" s="130">
        <v>677.12245232077441</v>
      </c>
    </row>
    <row r="336" spans="2:15" x14ac:dyDescent="0.2">
      <c r="B336" s="19">
        <v>45444</v>
      </c>
      <c r="C336" s="67">
        <v>0</v>
      </c>
      <c r="D336" s="61">
        <v>0</v>
      </c>
      <c r="E336" s="122">
        <v>0</v>
      </c>
      <c r="F336" s="196">
        <v>15.867901234567899</v>
      </c>
      <c r="G336" s="194">
        <v>64728.959999999999</v>
      </c>
      <c r="H336" s="195">
        <v>4079.2389014237924</v>
      </c>
      <c r="M336" s="67">
        <v>37881.370061728398</v>
      </c>
      <c r="N336" s="61">
        <v>24925837.530000001</v>
      </c>
      <c r="O336" s="130">
        <v>657.99725536280459</v>
      </c>
    </row>
    <row r="337" spans="2:15" x14ac:dyDescent="0.2">
      <c r="B337" s="19">
        <v>45474</v>
      </c>
      <c r="C337" s="67">
        <v>0</v>
      </c>
      <c r="D337" s="61">
        <v>0</v>
      </c>
      <c r="E337" s="122">
        <v>0</v>
      </c>
      <c r="F337" s="194">
        <v>0</v>
      </c>
      <c r="G337" s="194">
        <v>0</v>
      </c>
      <c r="H337" s="195">
        <v>0</v>
      </c>
      <c r="M337" s="67">
        <v>44925.976172839502</v>
      </c>
      <c r="N337" s="61">
        <v>30405395.990000002</v>
      </c>
      <c r="O337" s="130">
        <v>676.78876632583717</v>
      </c>
    </row>
    <row r="338" spans="2:15" x14ac:dyDescent="0.2">
      <c r="B338" s="19">
        <v>45505</v>
      </c>
      <c r="C338" s="67">
        <v>0</v>
      </c>
      <c r="D338" s="61">
        <v>0</v>
      </c>
      <c r="E338" s="122">
        <v>0</v>
      </c>
      <c r="F338" s="194">
        <v>0</v>
      </c>
      <c r="G338" s="194">
        <v>0</v>
      </c>
      <c r="H338" s="195">
        <v>0</v>
      </c>
      <c r="M338" s="67">
        <v>57382.820111111105</v>
      </c>
      <c r="N338" s="61">
        <v>38492444.18</v>
      </c>
      <c r="O338" s="130">
        <v>670.80084432006959</v>
      </c>
    </row>
    <row r="339" spans="2:15" x14ac:dyDescent="0.2">
      <c r="B339" s="19">
        <v>45536</v>
      </c>
      <c r="C339" s="67">
        <v>0</v>
      </c>
      <c r="D339" s="61">
        <v>0</v>
      </c>
      <c r="E339" s="122">
        <v>0</v>
      </c>
      <c r="F339" s="194">
        <v>0</v>
      </c>
      <c r="G339" s="194">
        <v>0</v>
      </c>
      <c r="H339" s="195">
        <v>0</v>
      </c>
      <c r="M339" s="67">
        <v>49798.058444444447</v>
      </c>
      <c r="N339" s="61">
        <v>29872371.329999998</v>
      </c>
      <c r="O339" s="130">
        <v>599.87020103055056</v>
      </c>
    </row>
    <row r="340" spans="2:15" x14ac:dyDescent="0.2">
      <c r="B340" s="19">
        <v>45566</v>
      </c>
      <c r="C340" s="67">
        <v>0</v>
      </c>
      <c r="D340" s="61">
        <v>0</v>
      </c>
      <c r="E340" s="122">
        <v>0</v>
      </c>
      <c r="F340" s="194">
        <v>0</v>
      </c>
      <c r="G340" s="194">
        <v>0</v>
      </c>
      <c r="H340" s="195">
        <v>0</v>
      </c>
      <c r="M340" s="67">
        <v>43792.906037037035</v>
      </c>
      <c r="N340" s="61">
        <v>24631110.220000006</v>
      </c>
      <c r="O340" s="130">
        <v>562.44520971430177</v>
      </c>
    </row>
    <row r="341" spans="2:15" x14ac:dyDescent="0.2">
      <c r="B341" s="19">
        <v>45597</v>
      </c>
      <c r="C341" s="67">
        <v>0</v>
      </c>
      <c r="D341" s="61">
        <v>0</v>
      </c>
      <c r="E341" s="122">
        <v>0</v>
      </c>
      <c r="F341" s="194">
        <v>0</v>
      </c>
      <c r="G341" s="194">
        <v>0</v>
      </c>
      <c r="H341" s="195">
        <v>0</v>
      </c>
      <c r="M341" s="67">
        <v>62195.758691358009</v>
      </c>
      <c r="N341" s="61">
        <v>35375635.170000002</v>
      </c>
      <c r="O341" s="130">
        <v>568.7788993064471</v>
      </c>
    </row>
    <row r="342" spans="2:15" ht="13.5" thickBot="1" x14ac:dyDescent="0.25">
      <c r="B342" s="19">
        <v>45627</v>
      </c>
      <c r="C342" s="67">
        <v>0</v>
      </c>
      <c r="D342" s="61">
        <v>0</v>
      </c>
      <c r="E342" s="122">
        <v>0</v>
      </c>
      <c r="F342" s="194">
        <v>0</v>
      </c>
      <c r="G342" s="194">
        <v>0</v>
      </c>
      <c r="H342" s="195">
        <v>0</v>
      </c>
      <c r="M342" s="67">
        <v>28029.959777777771</v>
      </c>
      <c r="N342" s="61">
        <v>15902430.67</v>
      </c>
      <c r="O342" s="130">
        <v>567.33690651270535</v>
      </c>
    </row>
    <row r="343" spans="2:15" ht="13.5" thickBot="1" x14ac:dyDescent="0.25">
      <c r="B343" s="56" t="s">
        <v>162</v>
      </c>
      <c r="C343" s="68">
        <v>0</v>
      </c>
      <c r="D343" s="64">
        <v>0</v>
      </c>
      <c r="E343" s="64">
        <v>0</v>
      </c>
      <c r="F343" s="197">
        <v>37.518518518518519</v>
      </c>
      <c r="G343" s="197">
        <v>154733.38</v>
      </c>
      <c r="H343" s="198">
        <v>4124.1868311944718</v>
      </c>
      <c r="M343" s="185">
        <v>713382.75479012344</v>
      </c>
      <c r="N343" s="64">
        <v>469499549.6400001</v>
      </c>
      <c r="O343" s="66">
        <v>658.13134181821715</v>
      </c>
    </row>
    <row r="344" spans="2:15" x14ac:dyDescent="0.2">
      <c r="B344" s="19">
        <v>45658</v>
      </c>
      <c r="C344" s="67">
        <v>0</v>
      </c>
      <c r="D344" s="61">
        <v>0</v>
      </c>
      <c r="E344" s="122">
        <v>0</v>
      </c>
      <c r="F344" s="194">
        <v>0</v>
      </c>
      <c r="G344" s="194">
        <v>0</v>
      </c>
      <c r="H344" s="195">
        <v>0</v>
      </c>
      <c r="M344" s="67">
        <v>85048.546086419738</v>
      </c>
      <c r="N344" s="61">
        <v>50816413.74000001</v>
      </c>
      <c r="O344" s="130">
        <v>597.49891183753232</v>
      </c>
    </row>
    <row r="345" spans="2:15" x14ac:dyDescent="0.2">
      <c r="B345" s="19">
        <v>45689</v>
      </c>
      <c r="C345" s="67">
        <v>0</v>
      </c>
      <c r="D345" s="61">
        <v>0</v>
      </c>
      <c r="E345" s="122">
        <v>0</v>
      </c>
      <c r="F345" s="194">
        <v>0</v>
      </c>
      <c r="G345" s="194">
        <v>0</v>
      </c>
      <c r="H345" s="195">
        <v>0</v>
      </c>
      <c r="M345" s="67">
        <v>46461.404271604937</v>
      </c>
      <c r="N345" s="61">
        <v>28447300.549999997</v>
      </c>
      <c r="O345" s="130">
        <v>612.27810471896714</v>
      </c>
    </row>
    <row r="346" spans="2:15" x14ac:dyDescent="0.2">
      <c r="B346" s="19">
        <v>45717</v>
      </c>
      <c r="C346" s="67">
        <v>0</v>
      </c>
      <c r="D346" s="61">
        <v>0</v>
      </c>
      <c r="E346" s="122">
        <v>0</v>
      </c>
      <c r="F346" s="194">
        <v>32.398074074074074</v>
      </c>
      <c r="G346" s="194">
        <v>104242.93</v>
      </c>
      <c r="H346" s="195">
        <v>3217.5656417619703</v>
      </c>
      <c r="M346" s="67">
        <v>62094.005975308639</v>
      </c>
      <c r="N346" s="61">
        <v>35939556.490000002</v>
      </c>
      <c r="O346" s="130">
        <v>578.79268579146242</v>
      </c>
    </row>
    <row r="347" spans="2:15" x14ac:dyDescent="0.2">
      <c r="B347" s="19">
        <v>45748</v>
      </c>
      <c r="C347" s="67">
        <v>0</v>
      </c>
      <c r="D347" s="61">
        <v>0</v>
      </c>
      <c r="E347" s="122">
        <v>0</v>
      </c>
      <c r="F347" s="196">
        <v>0</v>
      </c>
      <c r="G347" s="194">
        <v>0</v>
      </c>
      <c r="H347" s="195">
        <v>0</v>
      </c>
      <c r="M347" s="67">
        <v>113004.92761728395</v>
      </c>
      <c r="N347" s="61">
        <v>64399970.929999992</v>
      </c>
      <c r="O347" s="130">
        <v>569.88639599951489</v>
      </c>
    </row>
    <row r="348" spans="2:15" x14ac:dyDescent="0.2">
      <c r="B348" s="19">
        <v>45778</v>
      </c>
      <c r="C348" s="67">
        <v>0</v>
      </c>
      <c r="D348" s="61">
        <v>0</v>
      </c>
      <c r="E348" s="122">
        <v>0</v>
      </c>
      <c r="F348" s="196">
        <v>0</v>
      </c>
      <c r="G348" s="194">
        <v>0</v>
      </c>
      <c r="H348" s="195">
        <v>0</v>
      </c>
      <c r="M348" s="67">
        <v>49510.650864197531</v>
      </c>
      <c r="N348" s="61">
        <v>27214150.110000003</v>
      </c>
      <c r="O348" s="130">
        <v>549.66253997842875</v>
      </c>
    </row>
    <row r="349" spans="2:15" x14ac:dyDescent="0.2">
      <c r="B349" s="19">
        <v>45809</v>
      </c>
      <c r="C349" s="67">
        <v>0</v>
      </c>
      <c r="D349" s="61">
        <v>0</v>
      </c>
      <c r="E349" s="122">
        <v>0</v>
      </c>
      <c r="F349" s="196">
        <v>8.2617283950617282E-4</v>
      </c>
      <c r="G349" s="194">
        <v>28.81</v>
      </c>
      <c r="H349" s="195">
        <v>34871.63777644949</v>
      </c>
      <c r="M349" s="67">
        <v>13316.940542222221</v>
      </c>
      <c r="N349" s="61">
        <v>6936714.169999999</v>
      </c>
      <c r="O349" s="130">
        <v>520.89398071626874</v>
      </c>
    </row>
    <row r="350" spans="2:15" x14ac:dyDescent="0.2">
      <c r="B350" s="19">
        <v>45839</v>
      </c>
      <c r="C350" s="67">
        <v>0</v>
      </c>
      <c r="D350" s="61">
        <v>0</v>
      </c>
      <c r="E350" s="122">
        <v>0</v>
      </c>
      <c r="F350" s="194">
        <v>17.1613987654321</v>
      </c>
      <c r="G350" s="194">
        <v>60576.67</v>
      </c>
      <c r="H350" s="195">
        <v>3529.8212475557939</v>
      </c>
      <c r="M350" s="67">
        <v>43209.207608641977</v>
      </c>
      <c r="N350" s="61">
        <v>24992973.700000007</v>
      </c>
      <c r="O350" s="130">
        <f t="shared" ref="O350:O368" si="5">IFERROR(+N350/M350,0)</f>
        <v>578.41777443290425</v>
      </c>
    </row>
    <row r="351" spans="2:15" x14ac:dyDescent="0.2">
      <c r="B351" s="19">
        <v>45870</v>
      </c>
      <c r="C351" s="67">
        <v>0</v>
      </c>
      <c r="D351" s="61">
        <v>0</v>
      </c>
      <c r="E351" s="122">
        <v>0</v>
      </c>
      <c r="F351" s="194">
        <v>0</v>
      </c>
      <c r="G351" s="194">
        <v>0</v>
      </c>
      <c r="H351" s="195">
        <v>0</v>
      </c>
      <c r="M351" s="67">
        <v>60742.418814814817</v>
      </c>
      <c r="N351" s="61">
        <v>34103505.660000004</v>
      </c>
      <c r="O351" s="130">
        <f t="shared" si="5"/>
        <v>561.44464322323472</v>
      </c>
    </row>
    <row r="352" spans="2:15" x14ac:dyDescent="0.2">
      <c r="B352" s="19">
        <v>45901</v>
      </c>
      <c r="C352" s="67">
        <v>0</v>
      </c>
      <c r="D352" s="61">
        <v>0</v>
      </c>
      <c r="E352" s="122">
        <v>0</v>
      </c>
      <c r="F352" s="194">
        <v>0</v>
      </c>
      <c r="G352" s="194">
        <v>0</v>
      </c>
      <c r="H352" s="195">
        <v>0</v>
      </c>
      <c r="M352" s="67">
        <v>22357.654481481481</v>
      </c>
      <c r="N352" s="61">
        <v>12655395.07</v>
      </c>
      <c r="O352" s="130">
        <f t="shared" si="5"/>
        <v>566.04305610332608</v>
      </c>
    </row>
    <row r="353" spans="2:15" x14ac:dyDescent="0.2">
      <c r="B353" s="19">
        <v>45931</v>
      </c>
      <c r="C353" s="67">
        <v>0</v>
      </c>
      <c r="D353" s="61">
        <v>0</v>
      </c>
      <c r="E353" s="122">
        <v>0</v>
      </c>
      <c r="F353" s="194">
        <v>0</v>
      </c>
      <c r="G353" s="194">
        <v>0</v>
      </c>
      <c r="H353" s="195">
        <v>0</v>
      </c>
      <c r="M353" s="67">
        <v>61255.828185185179</v>
      </c>
      <c r="N353" s="61">
        <v>35040131.639999993</v>
      </c>
      <c r="O353" s="130">
        <f t="shared" si="5"/>
        <v>572.02935097161094</v>
      </c>
    </row>
    <row r="354" spans="2:15" x14ac:dyDescent="0.2">
      <c r="B354" s="19">
        <v>45962</v>
      </c>
      <c r="C354" s="67">
        <v>0</v>
      </c>
      <c r="D354" s="61">
        <v>0</v>
      </c>
      <c r="E354" s="122">
        <v>0</v>
      </c>
      <c r="F354" s="194">
        <v>3.8974444444444444E-2</v>
      </c>
      <c r="G354" s="194">
        <v>61</v>
      </c>
      <c r="H354" s="195">
        <v>1565.1281466488012</v>
      </c>
      <c r="M354" s="67">
        <v>48292.660492962961</v>
      </c>
      <c r="N354" s="61">
        <v>28033064.280000001</v>
      </c>
      <c r="O354" s="130">
        <f t="shared" si="5"/>
        <v>580.48291383915125</v>
      </c>
    </row>
    <row r="355" spans="2:15" ht="13.5" thickBot="1" x14ac:dyDescent="0.25">
      <c r="B355" s="19">
        <v>45992</v>
      </c>
      <c r="C355" s="67">
        <v>0</v>
      </c>
      <c r="D355" s="61">
        <v>0</v>
      </c>
      <c r="E355" s="122">
        <v>0</v>
      </c>
      <c r="F355" s="194">
        <v>0</v>
      </c>
      <c r="G355" s="194">
        <v>0</v>
      </c>
      <c r="H355" s="195">
        <v>0</v>
      </c>
      <c r="M355" s="67">
        <v>59223.883880246911</v>
      </c>
      <c r="N355" s="61">
        <v>33080794.579999998</v>
      </c>
      <c r="O355" s="130">
        <f t="shared" si="5"/>
        <v>558.57185332341089</v>
      </c>
    </row>
    <row r="356" spans="2:15" ht="13.5" thickBot="1" x14ac:dyDescent="0.25">
      <c r="B356" s="56" t="s">
        <v>164</v>
      </c>
      <c r="C356" s="68">
        <v>0</v>
      </c>
      <c r="D356" s="64">
        <v>0</v>
      </c>
      <c r="E356" s="64">
        <v>0</v>
      </c>
      <c r="F356" s="183">
        <f>SUM(F344:F355)</f>
        <v>49.599273456790122</v>
      </c>
      <c r="G356" s="183">
        <f>SUM(G344:G355)</f>
        <v>164909.40999999997</v>
      </c>
      <c r="H356" s="184">
        <f>G356/F356</f>
        <v>3324.8351942829504</v>
      </c>
      <c r="M356" s="185">
        <f>SUM(M344:M355)</f>
        <v>664518.1288203703</v>
      </c>
      <c r="N356" s="64">
        <f>SUM(N344:N355)</f>
        <v>381659970.92000002</v>
      </c>
      <c r="O356" s="66">
        <f>+IFERROR(N356/M356,0)</f>
        <v>574.34094626960689</v>
      </c>
    </row>
    <row r="357" spans="2:15" x14ac:dyDescent="0.2">
      <c r="B357" s="19">
        <v>46023</v>
      </c>
      <c r="C357" s="67">
        <v>0</v>
      </c>
      <c r="D357" s="61">
        <v>0</v>
      </c>
      <c r="E357" s="122">
        <v>0</v>
      </c>
      <c r="F357" s="194">
        <v>0.10598296296296296</v>
      </c>
      <c r="G357" s="194">
        <v>1058.69</v>
      </c>
      <c r="H357" s="195">
        <v>9989.2470487919109</v>
      </c>
      <c r="M357" s="67">
        <v>39026.302896543209</v>
      </c>
      <c r="N357" s="61">
        <v>19788685.360000003</v>
      </c>
      <c r="O357" s="130">
        <f t="shared" si="5"/>
        <v>507.06021045495459</v>
      </c>
    </row>
    <row r="358" spans="2:15" x14ac:dyDescent="0.2">
      <c r="B358" s="19">
        <v>46054</v>
      </c>
      <c r="C358" s="67">
        <v>0</v>
      </c>
      <c r="D358" s="61">
        <v>0</v>
      </c>
      <c r="E358" s="122">
        <v>0</v>
      </c>
      <c r="F358" s="194">
        <v>0</v>
      </c>
      <c r="G358" s="194">
        <v>0</v>
      </c>
      <c r="H358" s="195">
        <v>0</v>
      </c>
      <c r="M358" s="67">
        <v>0</v>
      </c>
      <c r="N358" s="61">
        <v>0</v>
      </c>
      <c r="O358" s="130">
        <f t="shared" si="5"/>
        <v>0</v>
      </c>
    </row>
    <row r="359" spans="2:15" x14ac:dyDescent="0.2">
      <c r="B359" s="19">
        <v>46082</v>
      </c>
      <c r="C359" s="67">
        <v>0</v>
      </c>
      <c r="D359" s="61">
        <v>0</v>
      </c>
      <c r="E359" s="122">
        <v>0</v>
      </c>
      <c r="F359" s="194">
        <v>0</v>
      </c>
      <c r="G359" s="194">
        <v>0</v>
      </c>
      <c r="H359" s="195">
        <v>0</v>
      </c>
      <c r="M359" s="67">
        <v>0</v>
      </c>
      <c r="N359" s="61">
        <v>0</v>
      </c>
      <c r="O359" s="130">
        <f t="shared" si="5"/>
        <v>0</v>
      </c>
    </row>
    <row r="360" spans="2:15" x14ac:dyDescent="0.2">
      <c r="B360" s="19">
        <v>46113</v>
      </c>
      <c r="C360" s="67">
        <v>0</v>
      </c>
      <c r="D360" s="61">
        <v>0</v>
      </c>
      <c r="E360" s="122">
        <v>0</v>
      </c>
      <c r="F360" s="196">
        <v>0</v>
      </c>
      <c r="G360" s="194">
        <v>0</v>
      </c>
      <c r="H360" s="195">
        <v>0</v>
      </c>
      <c r="M360" s="67">
        <v>0</v>
      </c>
      <c r="N360" s="61">
        <v>0</v>
      </c>
      <c r="O360" s="130">
        <f t="shared" si="5"/>
        <v>0</v>
      </c>
    </row>
    <row r="361" spans="2:15" x14ac:dyDescent="0.2">
      <c r="B361" s="19">
        <v>46143</v>
      </c>
      <c r="C361" s="67">
        <v>0</v>
      </c>
      <c r="D361" s="61">
        <v>0</v>
      </c>
      <c r="E361" s="122">
        <v>0</v>
      </c>
      <c r="F361" s="196">
        <v>0</v>
      </c>
      <c r="G361" s="194">
        <v>0</v>
      </c>
      <c r="H361" s="195">
        <v>0</v>
      </c>
      <c r="M361" s="67">
        <v>0</v>
      </c>
      <c r="N361" s="61">
        <v>0</v>
      </c>
      <c r="O361" s="130">
        <f t="shared" si="5"/>
        <v>0</v>
      </c>
    </row>
    <row r="362" spans="2:15" x14ac:dyDescent="0.2">
      <c r="B362" s="19">
        <v>46174</v>
      </c>
      <c r="C362" s="67">
        <v>0</v>
      </c>
      <c r="D362" s="61">
        <v>0</v>
      </c>
      <c r="E362" s="122">
        <v>0</v>
      </c>
      <c r="F362" s="196">
        <v>0</v>
      </c>
      <c r="G362" s="194">
        <v>0</v>
      </c>
      <c r="H362" s="195">
        <v>0</v>
      </c>
      <c r="M362" s="67">
        <v>0</v>
      </c>
      <c r="N362" s="61">
        <v>0</v>
      </c>
      <c r="O362" s="130">
        <f t="shared" si="5"/>
        <v>0</v>
      </c>
    </row>
    <row r="363" spans="2:15" x14ac:dyDescent="0.2">
      <c r="B363" s="19">
        <v>46204</v>
      </c>
      <c r="C363" s="67">
        <v>0</v>
      </c>
      <c r="D363" s="61">
        <v>0</v>
      </c>
      <c r="E363" s="122">
        <v>0</v>
      </c>
      <c r="F363" s="194">
        <v>0</v>
      </c>
      <c r="G363" s="194">
        <v>0</v>
      </c>
      <c r="H363" s="195">
        <v>0</v>
      </c>
      <c r="M363" s="67">
        <v>0</v>
      </c>
      <c r="N363" s="61">
        <v>0</v>
      </c>
      <c r="O363" s="130">
        <f t="shared" si="5"/>
        <v>0</v>
      </c>
    </row>
    <row r="364" spans="2:15" x14ac:dyDescent="0.2">
      <c r="B364" s="19">
        <v>46235</v>
      </c>
      <c r="C364" s="67">
        <v>0</v>
      </c>
      <c r="D364" s="61">
        <v>0</v>
      </c>
      <c r="E364" s="122">
        <v>0</v>
      </c>
      <c r="F364" s="194">
        <v>0</v>
      </c>
      <c r="G364" s="194">
        <v>0</v>
      </c>
      <c r="H364" s="195">
        <v>0</v>
      </c>
      <c r="M364" s="67">
        <v>0</v>
      </c>
      <c r="N364" s="61">
        <v>0</v>
      </c>
      <c r="O364" s="130">
        <f t="shared" si="5"/>
        <v>0</v>
      </c>
    </row>
    <row r="365" spans="2:15" x14ac:dyDescent="0.2">
      <c r="B365" s="19">
        <v>46266</v>
      </c>
      <c r="C365" s="67">
        <v>0</v>
      </c>
      <c r="D365" s="61">
        <v>0</v>
      </c>
      <c r="E365" s="122">
        <v>0</v>
      </c>
      <c r="F365" s="194">
        <v>0</v>
      </c>
      <c r="G365" s="194">
        <v>0</v>
      </c>
      <c r="H365" s="195">
        <v>0</v>
      </c>
      <c r="M365" s="67">
        <v>0</v>
      </c>
      <c r="N365" s="61">
        <v>0</v>
      </c>
      <c r="O365" s="130">
        <f t="shared" si="5"/>
        <v>0</v>
      </c>
    </row>
    <row r="366" spans="2:15" x14ac:dyDescent="0.2">
      <c r="B366" s="19">
        <v>46296</v>
      </c>
      <c r="C366" s="67">
        <v>0</v>
      </c>
      <c r="D366" s="61">
        <v>0</v>
      </c>
      <c r="E366" s="122">
        <v>0</v>
      </c>
      <c r="F366" s="194">
        <v>0</v>
      </c>
      <c r="G366" s="194">
        <v>0</v>
      </c>
      <c r="H366" s="195">
        <v>0</v>
      </c>
      <c r="M366" s="67">
        <v>0</v>
      </c>
      <c r="N366" s="61">
        <v>0</v>
      </c>
      <c r="O366" s="130">
        <f t="shared" si="5"/>
        <v>0</v>
      </c>
    </row>
    <row r="367" spans="2:15" x14ac:dyDescent="0.2">
      <c r="B367" s="19">
        <v>46327</v>
      </c>
      <c r="C367" s="67">
        <v>0</v>
      </c>
      <c r="D367" s="61">
        <v>0</v>
      </c>
      <c r="E367" s="122">
        <v>0</v>
      </c>
      <c r="F367" s="194">
        <v>0</v>
      </c>
      <c r="G367" s="194">
        <v>0</v>
      </c>
      <c r="H367" s="195">
        <v>0</v>
      </c>
      <c r="M367" s="67">
        <v>0</v>
      </c>
      <c r="N367" s="61">
        <v>0</v>
      </c>
      <c r="O367" s="130">
        <f t="shared" si="5"/>
        <v>0</v>
      </c>
    </row>
    <row r="368" spans="2:15" ht="13.5" thickBot="1" x14ac:dyDescent="0.25">
      <c r="B368" s="19">
        <v>46357</v>
      </c>
      <c r="C368" s="67">
        <v>0</v>
      </c>
      <c r="D368" s="61">
        <v>0</v>
      </c>
      <c r="E368" s="122">
        <v>0</v>
      </c>
      <c r="F368" s="194">
        <v>0</v>
      </c>
      <c r="G368" s="194">
        <v>0</v>
      </c>
      <c r="H368" s="195">
        <v>0</v>
      </c>
      <c r="M368" s="67">
        <v>0</v>
      </c>
      <c r="N368" s="61">
        <v>0</v>
      </c>
      <c r="O368" s="130">
        <f t="shared" si="5"/>
        <v>0</v>
      </c>
    </row>
    <row r="369" spans="2:15" ht="13.5" thickBot="1" x14ac:dyDescent="0.25">
      <c r="B369" s="56" t="s">
        <v>167</v>
      </c>
      <c r="C369" s="68">
        <v>0</v>
      </c>
      <c r="D369" s="64">
        <v>0</v>
      </c>
      <c r="E369" s="64">
        <v>0</v>
      </c>
      <c r="F369" s="183">
        <f>SUM(F357:F368)</f>
        <v>0.10598296296296296</v>
      </c>
      <c r="G369" s="183">
        <f>SUM(G357:G368)</f>
        <v>1058.69</v>
      </c>
      <c r="H369" s="184">
        <f>G369/F369</f>
        <v>9989.2470487919109</v>
      </c>
      <c r="M369" s="185">
        <f>SUM(M357:M368)</f>
        <v>39026.302896543209</v>
      </c>
      <c r="N369" s="64">
        <f>SUM(N357:N368)</f>
        <v>19788685.360000003</v>
      </c>
      <c r="O369" s="66">
        <f>+IFERROR(N369/M369,0)</f>
        <v>507.06021045495459</v>
      </c>
    </row>
    <row r="370" spans="2:15" x14ac:dyDescent="0.2">
      <c r="B370" s="87"/>
      <c r="C370" s="87"/>
      <c r="D370" s="87"/>
      <c r="E370" s="87"/>
    </row>
    <row r="371" spans="2:15" ht="53.25" customHeight="1" x14ac:dyDescent="0.2">
      <c r="B371" s="176" t="s">
        <v>65</v>
      </c>
      <c r="C371" s="176"/>
      <c r="D371" s="176"/>
      <c r="E371" s="176"/>
      <c r="M371" s="218" t="s">
        <v>166</v>
      </c>
      <c r="N371" s="218"/>
      <c r="O371" s="218"/>
    </row>
    <row r="381" spans="2:15" x14ac:dyDescent="0.2">
      <c r="K381"/>
      <c r="L381"/>
    </row>
  </sheetData>
  <mergeCells count="20">
    <mergeCell ref="I214:K214"/>
    <mergeCell ref="I201:K201"/>
    <mergeCell ref="I123:K123"/>
    <mergeCell ref="I110:K110"/>
    <mergeCell ref="M371:O371"/>
    <mergeCell ref="I227:K227"/>
    <mergeCell ref="B1:G1"/>
    <mergeCell ref="I6:K6"/>
    <mergeCell ref="I19:K19"/>
    <mergeCell ref="I32:K32"/>
    <mergeCell ref="I45:K45"/>
    <mergeCell ref="I71:K71"/>
    <mergeCell ref="I84:K84"/>
    <mergeCell ref="I188:K188"/>
    <mergeCell ref="I58:K58"/>
    <mergeCell ref="I136:K136"/>
    <mergeCell ref="I175:K175"/>
    <mergeCell ref="I162:K162"/>
    <mergeCell ref="I149:K149"/>
    <mergeCell ref="I97:K97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>
    <oddFooter>&amp;L&amp;"Tahoma,Negrita"&amp;16AHC - CNE&amp;CYSM&amp;R&amp;D &amp;T 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4339" r:id="rId4">
          <objectPr defaultSize="0" r:id="rId5">
            <anchor moveWithCells="1">
              <from>
                <xdr:col>9</xdr:col>
                <xdr:colOff>85725</xdr:colOff>
                <xdr:row>19</xdr:row>
                <xdr:rowOff>123825</xdr:rowOff>
              </from>
              <to>
                <xdr:col>9</xdr:col>
                <xdr:colOff>1000125</xdr:colOff>
                <xdr:row>24</xdr:row>
                <xdr:rowOff>0</xdr:rowOff>
              </to>
            </anchor>
          </objectPr>
        </oleObject>
      </mc:Choice>
      <mc:Fallback>
        <oleObject progId="Acrobat Document" dvAspect="DVASPECT_ICON" shapeId="14339" r:id="rId4"/>
      </mc:Fallback>
    </mc:AlternateContent>
    <mc:AlternateContent xmlns:mc="http://schemas.openxmlformats.org/markup-compatibility/2006">
      <mc:Choice Requires="x14">
        <oleObject progId="AcroExch.Document" dvAspect="DVASPECT_ICON" shapeId="14342" r:id="rId6">
          <objectPr defaultSize="0" r:id="rId7">
            <anchor moveWithCells="1">
              <from>
                <xdr:col>9</xdr:col>
                <xdr:colOff>0</xdr:colOff>
                <xdr:row>32</xdr:row>
                <xdr:rowOff>0</xdr:rowOff>
              </from>
              <to>
                <xdr:col>9</xdr:col>
                <xdr:colOff>923925</xdr:colOff>
                <xdr:row>36</xdr:row>
                <xdr:rowOff>66675</xdr:rowOff>
              </to>
            </anchor>
          </objectPr>
        </oleObject>
      </mc:Choice>
      <mc:Fallback>
        <oleObject progId="AcroExch.Document" dvAspect="DVASPECT_ICON" shapeId="14342" r:id="rId6"/>
      </mc:Fallback>
    </mc:AlternateContent>
    <mc:AlternateContent xmlns:mc="http://schemas.openxmlformats.org/markup-compatibility/2006">
      <mc:Choice Requires="x14">
        <oleObject progId="Acrobat Document" dvAspect="DVASPECT_ICON" shapeId="14343" r:id="rId8">
          <objectPr defaultSize="0" r:id="rId9">
            <anchor moveWithCells="1">
              <from>
                <xdr:col>8</xdr:col>
                <xdr:colOff>990600</xdr:colOff>
                <xdr:row>175</xdr:row>
                <xdr:rowOff>38100</xdr:rowOff>
              </from>
              <to>
                <xdr:col>9</xdr:col>
                <xdr:colOff>885825</xdr:colOff>
                <xdr:row>179</xdr:row>
                <xdr:rowOff>76200</xdr:rowOff>
              </to>
            </anchor>
          </objectPr>
        </oleObject>
      </mc:Choice>
      <mc:Fallback>
        <oleObject progId="Acrobat Document" dvAspect="DVASPECT_ICON" shapeId="14343" r:id="rId8"/>
      </mc:Fallback>
    </mc:AlternateContent>
    <mc:AlternateContent xmlns:mc="http://schemas.openxmlformats.org/markup-compatibility/2006">
      <mc:Choice Requires="x14">
        <oleObject progId="Acrobat Document" dvAspect="DVASPECT_ICON" shapeId="14344" r:id="rId10">
          <objectPr defaultSize="0" r:id="rId11">
            <anchor moveWithCells="1">
              <from>
                <xdr:col>8</xdr:col>
                <xdr:colOff>971550</xdr:colOff>
                <xdr:row>162</xdr:row>
                <xdr:rowOff>38100</xdr:rowOff>
              </from>
              <to>
                <xdr:col>9</xdr:col>
                <xdr:colOff>866775</xdr:colOff>
                <xdr:row>166</xdr:row>
                <xdr:rowOff>76200</xdr:rowOff>
              </to>
            </anchor>
          </objectPr>
        </oleObject>
      </mc:Choice>
      <mc:Fallback>
        <oleObject progId="Acrobat Document" dvAspect="DVASPECT_ICON" shapeId="14344" r:id="rId10"/>
      </mc:Fallback>
    </mc:AlternateContent>
    <mc:AlternateContent xmlns:mc="http://schemas.openxmlformats.org/markup-compatibility/2006">
      <mc:Choice Requires="x14">
        <oleObject progId="Acrobat Document" dvAspect="DVASPECT_ICON" shapeId="14349" r:id="rId12">
          <objectPr defaultSize="0" r:id="rId13">
            <anchor moveWithCells="1">
              <from>
                <xdr:col>9</xdr:col>
                <xdr:colOff>0</xdr:colOff>
                <xdr:row>188</xdr:row>
                <xdr:rowOff>38100</xdr:rowOff>
              </from>
              <to>
                <xdr:col>9</xdr:col>
                <xdr:colOff>914400</xdr:colOff>
                <xdr:row>192</xdr:row>
                <xdr:rowOff>76200</xdr:rowOff>
              </to>
            </anchor>
          </objectPr>
        </oleObject>
      </mc:Choice>
      <mc:Fallback>
        <oleObject progId="Acrobat Document" dvAspect="DVASPECT_ICON" shapeId="14349" r:id="rId12"/>
      </mc:Fallback>
    </mc:AlternateContent>
    <mc:AlternateContent xmlns:mc="http://schemas.openxmlformats.org/markup-compatibility/2006">
      <mc:Choice Requires="x14">
        <oleObject progId="Acrobat Document" dvAspect="DVASPECT_ICON" shapeId="14352" r:id="rId14">
          <objectPr defaultSize="0" r:id="rId15">
            <anchor moveWithCells="1">
              <from>
                <xdr:col>9</xdr:col>
                <xdr:colOff>0</xdr:colOff>
                <xdr:row>201</xdr:row>
                <xdr:rowOff>38100</xdr:rowOff>
              </from>
              <to>
                <xdr:col>9</xdr:col>
                <xdr:colOff>914400</xdr:colOff>
                <xdr:row>205</xdr:row>
                <xdr:rowOff>76200</xdr:rowOff>
              </to>
            </anchor>
          </objectPr>
        </oleObject>
      </mc:Choice>
      <mc:Fallback>
        <oleObject progId="Acrobat Document" dvAspect="DVASPECT_ICON" shapeId="14352" r:id="rId14"/>
      </mc:Fallback>
    </mc:AlternateContent>
    <mc:AlternateContent xmlns:mc="http://schemas.openxmlformats.org/markup-compatibility/2006">
      <mc:Choice Requires="x14">
        <oleObject progId="Acrobat Document" dvAspect="DVASPECT_ICON" shapeId="14354" r:id="rId16">
          <objectPr defaultSize="0" r:id="rId17">
            <anchor moveWithCells="1">
              <from>
                <xdr:col>9</xdr:col>
                <xdr:colOff>0</xdr:colOff>
                <xdr:row>214</xdr:row>
                <xdr:rowOff>9525</xdr:rowOff>
              </from>
              <to>
                <xdr:col>9</xdr:col>
                <xdr:colOff>914400</xdr:colOff>
                <xdr:row>218</xdr:row>
                <xdr:rowOff>47625</xdr:rowOff>
              </to>
            </anchor>
          </objectPr>
        </oleObject>
      </mc:Choice>
      <mc:Fallback>
        <oleObject progId="Acrobat Document" dvAspect="DVASPECT_ICON" shapeId="14354" r:id="rId16"/>
      </mc:Fallback>
    </mc:AlternateContent>
    <mc:AlternateContent xmlns:mc="http://schemas.openxmlformats.org/markup-compatibility/2006">
      <mc:Choice Requires="x14">
        <oleObject progId="Acrobat Document" dvAspect="DVASPECT_ICON" shapeId="14356" r:id="rId18">
          <objectPr defaultSize="0" r:id="rId19">
            <anchor moveWithCells="1">
              <from>
                <xdr:col>9</xdr:col>
                <xdr:colOff>9525</xdr:colOff>
                <xdr:row>227</xdr:row>
                <xdr:rowOff>0</xdr:rowOff>
              </from>
              <to>
                <xdr:col>9</xdr:col>
                <xdr:colOff>923925</xdr:colOff>
                <xdr:row>231</xdr:row>
                <xdr:rowOff>38100</xdr:rowOff>
              </to>
            </anchor>
          </objectPr>
        </oleObject>
      </mc:Choice>
      <mc:Fallback>
        <oleObject progId="Acrobat Document" dvAspect="DVASPECT_ICON" shapeId="14356" r:id="rId1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1:K369"/>
  <sheetViews>
    <sheetView zoomScale="85" workbookViewId="0">
      <pane ySplit="5" topLeftCell="A338" activePane="bottomLeft" state="frozen"/>
      <selection activeCell="F136" sqref="F136:I136"/>
      <selection pane="bottomLeft" activeCell="G365" sqref="G365"/>
    </sheetView>
  </sheetViews>
  <sheetFormatPr baseColWidth="10" defaultColWidth="11.42578125" defaultRowHeight="12.75" x14ac:dyDescent="0.2"/>
  <cols>
    <col min="1" max="1" width="11.42578125" style="11"/>
    <col min="2" max="2" width="14.28515625" style="11" customWidth="1"/>
    <col min="3" max="3" width="19.42578125" style="11" bestFit="1" customWidth="1"/>
    <col min="4" max="4" width="24" style="11" bestFit="1" customWidth="1"/>
    <col min="5" max="5" width="21.7109375" style="11" customWidth="1"/>
    <col min="6" max="6" width="15.28515625" style="11" customWidth="1"/>
    <col min="7" max="7" width="13.28515625" style="11" customWidth="1"/>
    <col min="8" max="8" width="13.7109375" style="11" customWidth="1"/>
    <col min="9" max="9" width="14" style="11" customWidth="1"/>
    <col min="10" max="10" width="12.140625" style="11" customWidth="1"/>
    <col min="11" max="16384" width="11.42578125" style="11"/>
  </cols>
  <sheetData>
    <row r="1" spans="2:11" ht="15.75" x14ac:dyDescent="0.25">
      <c r="B1" s="206" t="s">
        <v>139</v>
      </c>
      <c r="C1" s="206"/>
      <c r="D1" s="206"/>
      <c r="E1" s="14"/>
      <c r="F1" s="9"/>
      <c r="G1" s="9"/>
      <c r="H1" s="9"/>
      <c r="I1" s="9"/>
      <c r="J1" s="9"/>
      <c r="K1" s="9"/>
    </row>
    <row r="2" spans="2:11" x14ac:dyDescent="0.2">
      <c r="B2" s="10" t="s">
        <v>81</v>
      </c>
    </row>
    <row r="3" spans="2:11" ht="13.5" thickBot="1" x14ac:dyDescent="0.25">
      <c r="B3" s="55" t="s">
        <v>2</v>
      </c>
    </row>
    <row r="4" spans="2:11" x14ac:dyDescent="0.2">
      <c r="B4" s="1"/>
      <c r="C4" s="17" t="s">
        <v>123</v>
      </c>
      <c r="D4" s="17" t="s">
        <v>124</v>
      </c>
      <c r="E4" s="20" t="s">
        <v>9</v>
      </c>
    </row>
    <row r="5" spans="2:11" ht="13.5" thickBot="1" x14ac:dyDescent="0.25">
      <c r="B5" s="2"/>
      <c r="C5" s="3" t="s">
        <v>114</v>
      </c>
      <c r="D5" s="3" t="s">
        <v>90</v>
      </c>
      <c r="E5" s="21" t="s">
        <v>140</v>
      </c>
    </row>
    <row r="6" spans="2:11" x14ac:dyDescent="0.2">
      <c r="B6" s="19">
        <v>36161</v>
      </c>
      <c r="C6" s="61">
        <v>34349.142</v>
      </c>
      <c r="D6" s="61">
        <v>3231033.9</v>
      </c>
      <c r="E6" s="63">
        <v>94.064471828728642</v>
      </c>
      <c r="F6" s="203" t="s">
        <v>20</v>
      </c>
      <c r="G6" s="200"/>
      <c r="H6" s="201"/>
    </row>
    <row r="7" spans="2:11" x14ac:dyDescent="0.2">
      <c r="B7" s="19">
        <v>36193</v>
      </c>
      <c r="C7" s="61">
        <v>45600.106519999994</v>
      </c>
      <c r="D7" s="61">
        <v>4249405.4800000004</v>
      </c>
      <c r="E7" s="63">
        <v>93.188498981602834</v>
      </c>
      <c r="F7" s="38"/>
      <c r="G7" s="44"/>
      <c r="H7" s="40"/>
    </row>
    <row r="8" spans="2:11" x14ac:dyDescent="0.2">
      <c r="B8" s="19">
        <v>36225</v>
      </c>
      <c r="C8" s="61">
        <v>59304.03199999997</v>
      </c>
      <c r="D8" s="61">
        <v>5957208.9600000009</v>
      </c>
      <c r="E8" s="63">
        <v>100.45200569161982</v>
      </c>
      <c r="F8" s="38"/>
      <c r="G8" s="44"/>
      <c r="H8" s="40"/>
    </row>
    <row r="9" spans="2:11" x14ac:dyDescent="0.2">
      <c r="B9" s="19">
        <v>36257</v>
      </c>
      <c r="C9" s="61">
        <v>23099.133000000002</v>
      </c>
      <c r="D9" s="61">
        <v>2324435.33</v>
      </c>
      <c r="E9" s="63">
        <v>100.62868290337997</v>
      </c>
      <c r="F9" s="38"/>
      <c r="G9" s="44"/>
      <c r="H9" s="40"/>
    </row>
    <row r="10" spans="2:11" x14ac:dyDescent="0.2">
      <c r="B10" s="19">
        <v>36289</v>
      </c>
      <c r="C10" s="61">
        <v>4307.2219999999998</v>
      </c>
      <c r="D10" s="61">
        <v>544409.98</v>
      </c>
      <c r="E10" s="63">
        <v>126.39468780573651</v>
      </c>
      <c r="F10" s="38"/>
      <c r="G10" s="44"/>
      <c r="H10" s="40"/>
    </row>
    <row r="11" spans="2:11" x14ac:dyDescent="0.2">
      <c r="B11" s="19">
        <v>36321</v>
      </c>
      <c r="C11" s="61">
        <v>21463.321</v>
      </c>
      <c r="D11" s="61">
        <v>5197825.6100000003</v>
      </c>
      <c r="E11" s="63">
        <v>242.17247694333977</v>
      </c>
      <c r="F11" s="38"/>
      <c r="G11" s="44"/>
      <c r="H11" s="40"/>
    </row>
    <row r="12" spans="2:11" ht="13.5" thickBot="1" x14ac:dyDescent="0.25">
      <c r="B12" s="19">
        <v>36353</v>
      </c>
      <c r="C12" s="61">
        <v>12542.788</v>
      </c>
      <c r="D12" s="61">
        <v>1492661.37</v>
      </c>
      <c r="E12" s="63">
        <v>119.00554884607793</v>
      </c>
      <c r="F12" s="41"/>
      <c r="G12" s="48"/>
      <c r="H12" s="43"/>
    </row>
    <row r="13" spans="2:11" x14ac:dyDescent="0.2">
      <c r="B13" s="19">
        <v>36385</v>
      </c>
      <c r="C13" s="61">
        <v>49358.940489999994</v>
      </c>
      <c r="D13" s="61">
        <v>7202775.5899999999</v>
      </c>
      <c r="E13" s="63">
        <v>145.92646273392486</v>
      </c>
    </row>
    <row r="14" spans="2:11" x14ac:dyDescent="0.2">
      <c r="B14" s="19">
        <v>36417</v>
      </c>
      <c r="C14" s="61">
        <v>38238.790999999997</v>
      </c>
      <c r="D14" s="61">
        <v>5557833.3399999971</v>
      </c>
      <c r="E14" s="63">
        <v>145.34542527769764</v>
      </c>
    </row>
    <row r="15" spans="2:11" x14ac:dyDescent="0.2">
      <c r="B15" s="19">
        <v>36449</v>
      </c>
      <c r="C15" s="61">
        <v>11755.621999999999</v>
      </c>
      <c r="D15" s="61">
        <v>1917628.39</v>
      </c>
      <c r="E15" s="63">
        <v>163.12436636700295</v>
      </c>
    </row>
    <row r="16" spans="2:11" x14ac:dyDescent="0.2">
      <c r="B16" s="19">
        <v>36481</v>
      </c>
      <c r="C16" s="61">
        <v>5390.5950000000003</v>
      </c>
      <c r="D16" s="61">
        <v>916504.16</v>
      </c>
      <c r="E16" s="63">
        <v>170.01910920779616</v>
      </c>
    </row>
    <row r="17" spans="2:8" ht="13.5" thickBot="1" x14ac:dyDescent="0.25">
      <c r="B17" s="19">
        <v>36513</v>
      </c>
      <c r="C17" s="61">
        <v>1101.2550000000001</v>
      </c>
      <c r="D17" s="61">
        <v>216375.88</v>
      </c>
      <c r="E17" s="63">
        <v>196.48117829203952</v>
      </c>
    </row>
    <row r="18" spans="2:8" ht="13.5" thickBot="1" x14ac:dyDescent="0.25">
      <c r="B18" s="18" t="s">
        <v>21</v>
      </c>
      <c r="C18" s="64">
        <v>306510.94800999993</v>
      </c>
      <c r="D18" s="64">
        <v>38808097.990000002</v>
      </c>
      <c r="E18" s="66">
        <v>126.61243665832741</v>
      </c>
    </row>
    <row r="19" spans="2:8" x14ac:dyDescent="0.2">
      <c r="B19" s="19">
        <v>36526</v>
      </c>
      <c r="C19" s="61">
        <v>0</v>
      </c>
      <c r="D19" s="61">
        <v>0</v>
      </c>
      <c r="E19" s="63" t="s">
        <v>36</v>
      </c>
      <c r="F19" s="203" t="s">
        <v>96</v>
      </c>
      <c r="G19" s="200"/>
      <c r="H19" s="201"/>
    </row>
    <row r="20" spans="2:8" x14ac:dyDescent="0.2">
      <c r="B20" s="19">
        <v>36557</v>
      </c>
      <c r="C20" s="61">
        <v>89444.585999999996</v>
      </c>
      <c r="D20" s="61">
        <v>20260952.859806061</v>
      </c>
      <c r="E20" s="63">
        <v>226.51961136927909</v>
      </c>
      <c r="F20" s="38"/>
      <c r="G20" s="44"/>
      <c r="H20" s="40"/>
    </row>
    <row r="21" spans="2:8" x14ac:dyDescent="0.2">
      <c r="B21" s="19">
        <v>36586</v>
      </c>
      <c r="C21" s="61">
        <v>53909.62</v>
      </c>
      <c r="D21" s="61">
        <v>11797677.844238281</v>
      </c>
      <c r="E21" s="63">
        <v>218.84179195175705</v>
      </c>
      <c r="F21" s="38"/>
      <c r="G21" s="44"/>
      <c r="H21" s="40"/>
    </row>
    <row r="22" spans="2:8" x14ac:dyDescent="0.2">
      <c r="B22" s="19">
        <v>36617</v>
      </c>
      <c r="C22" s="61">
        <v>4345.8370000000004</v>
      </c>
      <c r="D22" s="61">
        <v>934440.33032226563</v>
      </c>
      <c r="E22" s="63">
        <v>215.0196453116547</v>
      </c>
      <c r="F22" s="38"/>
      <c r="G22" s="44"/>
      <c r="H22" s="40"/>
    </row>
    <row r="23" spans="2:8" x14ac:dyDescent="0.2">
      <c r="B23" s="19">
        <v>36647</v>
      </c>
      <c r="C23" s="61">
        <v>144972.48000000001</v>
      </c>
      <c r="D23" s="61">
        <v>29646279.811523438</v>
      </c>
      <c r="E23" s="63">
        <v>204.49591406260993</v>
      </c>
      <c r="F23" s="38"/>
      <c r="G23" s="44"/>
      <c r="H23" s="40"/>
    </row>
    <row r="24" spans="2:8" x14ac:dyDescent="0.2">
      <c r="B24" s="19">
        <v>36678</v>
      </c>
      <c r="C24" s="61">
        <v>76018.796199999808</v>
      </c>
      <c r="D24" s="61">
        <v>16335463.183609009</v>
      </c>
      <c r="E24" s="63">
        <v>214.88715949449684</v>
      </c>
      <c r="F24" s="38"/>
      <c r="G24" s="44"/>
      <c r="H24" s="40"/>
    </row>
    <row r="25" spans="2:8" ht="13.5" thickBot="1" x14ac:dyDescent="0.25">
      <c r="B25" s="19">
        <v>36708</v>
      </c>
      <c r="C25" s="61">
        <v>128247.18425000001</v>
      </c>
      <c r="D25" s="61">
        <v>28886248.3203125</v>
      </c>
      <c r="E25" s="63">
        <v>225.23885018795255</v>
      </c>
      <c r="F25" s="41"/>
      <c r="G25" s="48"/>
      <c r="H25" s="43"/>
    </row>
    <row r="26" spans="2:8" x14ac:dyDescent="0.2">
      <c r="B26" s="19">
        <v>36739</v>
      </c>
      <c r="C26" s="61">
        <v>23031.57</v>
      </c>
      <c r="D26" s="61">
        <v>4881617.6640625</v>
      </c>
      <c r="E26" s="63">
        <v>211.95331729719251</v>
      </c>
    </row>
    <row r="27" spans="2:8" x14ac:dyDescent="0.2">
      <c r="B27" s="19">
        <v>36770</v>
      </c>
      <c r="C27" s="61">
        <v>78324.531000000003</v>
      </c>
      <c r="D27" s="61">
        <v>22414414.875782013</v>
      </c>
      <c r="E27" s="63">
        <v>286.1736238903494</v>
      </c>
    </row>
    <row r="28" spans="2:8" x14ac:dyDescent="0.2">
      <c r="B28" s="19">
        <v>36800</v>
      </c>
      <c r="C28" s="61">
        <v>31954.284746000289</v>
      </c>
      <c r="D28" s="61">
        <v>8624230.5812530518</v>
      </c>
      <c r="E28" s="63">
        <v>269.89277493787574</v>
      </c>
    </row>
    <row r="29" spans="2:8" x14ac:dyDescent="0.2">
      <c r="B29" s="19">
        <v>36831</v>
      </c>
      <c r="C29" s="61">
        <v>53310.154000000002</v>
      </c>
      <c r="D29" s="61">
        <v>14792321.548339844</v>
      </c>
      <c r="E29" s="63">
        <v>277.47662384055099</v>
      </c>
    </row>
    <row r="30" spans="2:8" ht="13.5" thickBot="1" x14ac:dyDescent="0.25">
      <c r="B30" s="19">
        <v>36861</v>
      </c>
      <c r="C30" s="61">
        <v>781.92600000000004</v>
      </c>
      <c r="D30" s="61">
        <v>221347.6328125</v>
      </c>
      <c r="E30" s="63">
        <v>283.08002651465739</v>
      </c>
    </row>
    <row r="31" spans="2:8" ht="13.5" thickBot="1" x14ac:dyDescent="0.25">
      <c r="B31" s="18" t="s">
        <v>23</v>
      </c>
      <c r="C31" s="64">
        <v>684340.96919600014</v>
      </c>
      <c r="D31" s="64">
        <v>158794994.65206146</v>
      </c>
      <c r="E31" s="66">
        <v>232.04075424363705</v>
      </c>
    </row>
    <row r="32" spans="2:8" x14ac:dyDescent="0.2">
      <c r="B32" s="19">
        <v>36892</v>
      </c>
      <c r="C32" s="61">
        <v>24412.591</v>
      </c>
      <c r="D32" s="61">
        <v>5468069.3359375</v>
      </c>
      <c r="E32" s="63">
        <v>223.98562020465178</v>
      </c>
      <c r="F32" s="203" t="s">
        <v>22</v>
      </c>
      <c r="G32" s="200"/>
      <c r="H32" s="201"/>
    </row>
    <row r="33" spans="2:8" x14ac:dyDescent="0.2">
      <c r="B33" s="19">
        <v>36923</v>
      </c>
      <c r="C33" s="61">
        <v>69874.944499999998</v>
      </c>
      <c r="D33" s="61">
        <v>17414798.103431702</v>
      </c>
      <c r="E33" s="63">
        <v>249.22807779019706</v>
      </c>
      <c r="F33" s="38"/>
      <c r="G33" s="44"/>
      <c r="H33" s="40"/>
    </row>
    <row r="34" spans="2:8" x14ac:dyDescent="0.2">
      <c r="B34" s="19">
        <v>36951</v>
      </c>
      <c r="C34" s="61">
        <v>6138.4660000000003</v>
      </c>
      <c r="D34" s="61">
        <v>1486275.529296875</v>
      </c>
      <c r="E34" s="63">
        <v>242.12491024579674</v>
      </c>
      <c r="F34" s="38"/>
      <c r="G34" s="44"/>
      <c r="H34" s="40"/>
    </row>
    <row r="35" spans="2:8" x14ac:dyDescent="0.2">
      <c r="B35" s="19">
        <v>36982</v>
      </c>
      <c r="C35" s="61">
        <v>49292.941500000001</v>
      </c>
      <c r="D35" s="61">
        <v>11801349.408203125</v>
      </c>
      <c r="E35" s="63">
        <v>239.41256190205499</v>
      </c>
      <c r="F35" s="38"/>
      <c r="G35" s="44"/>
      <c r="H35" s="40"/>
    </row>
    <row r="36" spans="2:8" x14ac:dyDescent="0.2">
      <c r="B36" s="19">
        <v>37012</v>
      </c>
      <c r="C36" s="61">
        <v>46533.8295</v>
      </c>
      <c r="D36" s="61">
        <v>11551643.132823944</v>
      </c>
      <c r="E36" s="63">
        <v>248.24183302652847</v>
      </c>
      <c r="F36" s="38"/>
      <c r="G36" s="44"/>
      <c r="H36" s="40"/>
    </row>
    <row r="37" spans="2:8" ht="13.5" thickBot="1" x14ac:dyDescent="0.25">
      <c r="B37" s="19">
        <v>37043</v>
      </c>
      <c r="C37" s="61">
        <v>45654.707999999999</v>
      </c>
      <c r="D37" s="61">
        <v>11749727.981445313</v>
      </c>
      <c r="E37" s="63">
        <v>257.36070815402678</v>
      </c>
      <c r="F37" s="41"/>
      <c r="G37" s="48"/>
      <c r="H37" s="43"/>
    </row>
    <row r="38" spans="2:8" x14ac:dyDescent="0.2">
      <c r="B38" s="19">
        <v>37073</v>
      </c>
      <c r="C38" s="61">
        <v>43823.714999999997</v>
      </c>
      <c r="D38" s="61">
        <v>10187355.051757813</v>
      </c>
      <c r="E38" s="63">
        <v>232.46215095543164</v>
      </c>
    </row>
    <row r="39" spans="2:8" x14ac:dyDescent="0.2">
      <c r="B39" s="19">
        <v>37104</v>
      </c>
      <c r="C39" s="61">
        <v>39541.913999999997</v>
      </c>
      <c r="D39" s="61">
        <v>8765096.0805664063</v>
      </c>
      <c r="E39" s="63">
        <v>221.66595376658822</v>
      </c>
    </row>
    <row r="40" spans="2:8" x14ac:dyDescent="0.2">
      <c r="B40" s="19">
        <v>37135</v>
      </c>
      <c r="C40" s="61">
        <v>59545.883000000002</v>
      </c>
      <c r="D40" s="61">
        <v>14211761.472167969</v>
      </c>
      <c r="E40" s="63">
        <v>238.66908602510719</v>
      </c>
    </row>
    <row r="41" spans="2:8" x14ac:dyDescent="0.2">
      <c r="B41" s="19">
        <v>37165</v>
      </c>
      <c r="C41" s="61">
        <v>48542.989000000001</v>
      </c>
      <c r="D41" s="61">
        <v>11191872.205078125</v>
      </c>
      <c r="E41" s="63">
        <v>230.55589356226344</v>
      </c>
    </row>
    <row r="42" spans="2:8" x14ac:dyDescent="0.2">
      <c r="B42" s="19">
        <v>37196</v>
      </c>
      <c r="C42" s="61">
        <v>36582.055</v>
      </c>
      <c r="D42" s="61">
        <v>7364530.919921875</v>
      </c>
      <c r="E42" s="63">
        <v>201.31539685022821</v>
      </c>
    </row>
    <row r="43" spans="2:8" ht="13.5" thickBot="1" x14ac:dyDescent="0.25">
      <c r="B43" s="19">
        <v>37226</v>
      </c>
      <c r="C43" s="61">
        <v>43192.385999999999</v>
      </c>
      <c r="D43" s="61">
        <v>7732639.3852539063</v>
      </c>
      <c r="E43" s="63">
        <v>179.02783572210868</v>
      </c>
    </row>
    <row r="44" spans="2:8" ht="13.5" thickBot="1" x14ac:dyDescent="0.25">
      <c r="B44" s="18" t="s">
        <v>24</v>
      </c>
      <c r="C44" s="64">
        <f>SUM(C32:C43)</f>
        <v>513136.42250000004</v>
      </c>
      <c r="D44" s="64">
        <f>SUM(D32:D43)</f>
        <v>118925118.60588455</v>
      </c>
      <c r="E44" s="66">
        <f>+D44/C44</f>
        <v>231.76121084229709</v>
      </c>
    </row>
    <row r="45" spans="2:8" x14ac:dyDescent="0.2">
      <c r="B45" s="19">
        <v>37257</v>
      </c>
      <c r="C45" s="61">
        <v>43684.280952380956</v>
      </c>
      <c r="D45" s="61">
        <v>8218512.5950927734</v>
      </c>
      <c r="E45" s="63">
        <v>188.13432236761662</v>
      </c>
      <c r="F45" s="203" t="s">
        <v>25</v>
      </c>
      <c r="G45" s="200"/>
      <c r="H45" s="201"/>
    </row>
    <row r="46" spans="2:8" x14ac:dyDescent="0.2">
      <c r="B46" s="19">
        <v>37289</v>
      </c>
      <c r="C46" s="61">
        <v>43782.214880952379</v>
      </c>
      <c r="D46" s="61">
        <v>7770050.0595703125</v>
      </c>
      <c r="E46" s="63">
        <v>177.47046559197037</v>
      </c>
      <c r="F46" s="38"/>
      <c r="G46" s="44"/>
      <c r="H46" s="40"/>
    </row>
    <row r="47" spans="2:8" x14ac:dyDescent="0.2">
      <c r="B47" s="19">
        <v>37317</v>
      </c>
      <c r="C47" s="61">
        <v>11255.914843749999</v>
      </c>
      <c r="D47" s="61">
        <v>1921810.224609375</v>
      </c>
      <c r="E47" s="63">
        <v>170.7378077470519</v>
      </c>
      <c r="F47" s="38"/>
      <c r="G47" s="44"/>
      <c r="H47" s="40"/>
    </row>
    <row r="48" spans="2:8" x14ac:dyDescent="0.2">
      <c r="B48" s="19">
        <v>37348</v>
      </c>
      <c r="C48" s="61">
        <v>82830.963132440476</v>
      </c>
      <c r="D48" s="61">
        <v>17379831.981445313</v>
      </c>
      <c r="E48" s="63">
        <v>209.82288898000942</v>
      </c>
      <c r="F48" s="38"/>
      <c r="G48" s="44"/>
      <c r="H48" s="40"/>
    </row>
    <row r="49" spans="2:8" x14ac:dyDescent="0.2">
      <c r="B49" s="19">
        <v>37378</v>
      </c>
      <c r="C49" s="61">
        <v>177182.3777529762</v>
      </c>
      <c r="D49" s="61">
        <v>35051840.767089844</v>
      </c>
      <c r="E49" s="63">
        <v>197.82915892436185</v>
      </c>
      <c r="F49" s="38"/>
      <c r="G49" s="44"/>
      <c r="H49" s="40"/>
    </row>
    <row r="50" spans="2:8" ht="13.5" thickBot="1" x14ac:dyDescent="0.25">
      <c r="B50" s="19">
        <v>37409</v>
      </c>
      <c r="C50" s="61">
        <v>65290.780262183856</v>
      </c>
      <c r="D50" s="61">
        <v>12717590.022220612</v>
      </c>
      <c r="E50" s="63">
        <v>194.78385724831944</v>
      </c>
      <c r="F50" s="41"/>
      <c r="G50" s="48"/>
      <c r="H50" s="43"/>
    </row>
    <row r="51" spans="2:8" x14ac:dyDescent="0.2">
      <c r="B51" s="19">
        <v>37439</v>
      </c>
      <c r="C51" s="61">
        <v>7443.9416666666666</v>
      </c>
      <c r="D51" s="61">
        <v>1435977.658203125</v>
      </c>
      <c r="E51" s="63">
        <v>192.90554957373055</v>
      </c>
    </row>
    <row r="52" spans="2:8" x14ac:dyDescent="0.2">
      <c r="B52" s="19">
        <v>37470</v>
      </c>
      <c r="C52" s="61">
        <v>67710.333385416656</v>
      </c>
      <c r="D52" s="61">
        <v>14689451.153015137</v>
      </c>
      <c r="E52" s="63">
        <v>216.94548554946161</v>
      </c>
    </row>
    <row r="53" spans="2:8" x14ac:dyDescent="0.2">
      <c r="B53" s="19">
        <v>37501</v>
      </c>
      <c r="C53" s="61">
        <v>52033.278887648812</v>
      </c>
      <c r="D53" s="61">
        <v>11736024.791992188</v>
      </c>
      <c r="E53" s="63">
        <v>225.54843828567525</v>
      </c>
    </row>
    <row r="54" spans="2:8" x14ac:dyDescent="0.2">
      <c r="B54" s="19">
        <v>37531</v>
      </c>
      <c r="C54" s="61">
        <v>62295.367578125006</v>
      </c>
      <c r="D54" s="61">
        <v>15113360.830078125</v>
      </c>
      <c r="E54" s="63">
        <v>242.60810101368077</v>
      </c>
    </row>
    <row r="55" spans="2:8" x14ac:dyDescent="0.2">
      <c r="B55" s="19">
        <v>37562</v>
      </c>
      <c r="C55" s="61">
        <v>46233.260714285716</v>
      </c>
      <c r="D55" s="61">
        <v>10653567.830078125</v>
      </c>
      <c r="E55" s="63">
        <v>230.43081248185152</v>
      </c>
    </row>
    <row r="56" spans="2:8" ht="13.5" thickBot="1" x14ac:dyDescent="0.25">
      <c r="B56" s="19">
        <v>37592</v>
      </c>
      <c r="C56" s="61">
        <v>9633.6043154761919</v>
      </c>
      <c r="D56" s="61">
        <v>2096280.45703125</v>
      </c>
      <c r="E56" s="63">
        <v>217.60084682569092</v>
      </c>
    </row>
    <row r="57" spans="2:8" ht="13.5" thickBot="1" x14ac:dyDescent="0.25">
      <c r="B57" s="18" t="s">
        <v>26</v>
      </c>
      <c r="C57" s="64">
        <v>669376.31837230281</v>
      </c>
      <c r="D57" s="64">
        <v>138784298.37042618</v>
      </c>
      <c r="E57" s="66">
        <v>207.33374420520693</v>
      </c>
    </row>
    <row r="58" spans="2:8" x14ac:dyDescent="0.2">
      <c r="B58" s="19">
        <v>37622</v>
      </c>
      <c r="C58" s="61">
        <v>82161.68880952381</v>
      </c>
      <c r="D58" s="61">
        <v>21546016.41</v>
      </c>
      <c r="E58" s="63">
        <f>+D58/C58</f>
        <v>262.23921053948061</v>
      </c>
      <c r="F58" s="199" t="s">
        <v>27</v>
      </c>
      <c r="G58" s="200"/>
      <c r="H58" s="201"/>
    </row>
    <row r="59" spans="2:8" x14ac:dyDescent="0.2">
      <c r="B59" s="19">
        <v>37653</v>
      </c>
      <c r="C59" s="61">
        <v>19228.512500000001</v>
      </c>
      <c r="D59" s="61">
        <v>5280164.53</v>
      </c>
      <c r="E59" s="63">
        <f t="shared" ref="E59:E70" si="0">+D59/C59</f>
        <v>274.60077996152847</v>
      </c>
      <c r="F59" s="38"/>
      <c r="G59" s="44"/>
      <c r="H59" s="40"/>
    </row>
    <row r="60" spans="2:8" x14ac:dyDescent="0.2">
      <c r="B60" s="19">
        <v>37681</v>
      </c>
      <c r="C60" s="61">
        <v>52594.623452380962</v>
      </c>
      <c r="D60" s="61">
        <v>16635645.939999999</v>
      </c>
      <c r="E60" s="63">
        <f t="shared" si="0"/>
        <v>316.29936385155167</v>
      </c>
      <c r="F60" s="38"/>
      <c r="G60" s="44"/>
      <c r="H60" s="40"/>
    </row>
    <row r="61" spans="2:8" x14ac:dyDescent="0.2">
      <c r="B61" s="19">
        <v>37712</v>
      </c>
      <c r="C61" s="61">
        <v>43153.650119047627</v>
      </c>
      <c r="D61" s="61">
        <v>13509410.180000002</v>
      </c>
      <c r="E61" s="63">
        <f t="shared" si="0"/>
        <v>313.05370791883655</v>
      </c>
      <c r="F61" s="38"/>
      <c r="G61" s="44"/>
      <c r="H61" s="40"/>
    </row>
    <row r="62" spans="2:8" x14ac:dyDescent="0.2">
      <c r="B62" s="19">
        <v>37742</v>
      </c>
      <c r="C62" s="61">
        <v>69499.43619047619</v>
      </c>
      <c r="D62" s="61">
        <v>15997908.130000001</v>
      </c>
      <c r="E62" s="63">
        <f t="shared" si="0"/>
        <v>230.1875958555224</v>
      </c>
      <c r="F62" s="38"/>
      <c r="G62" s="44"/>
      <c r="H62" s="40"/>
    </row>
    <row r="63" spans="2:8" ht="13.5" thickBot="1" x14ac:dyDescent="0.25">
      <c r="B63" s="19">
        <v>37773</v>
      </c>
      <c r="C63" s="61">
        <v>86788.240714285712</v>
      </c>
      <c r="D63" s="61">
        <v>19557287.909999989</v>
      </c>
      <c r="E63" s="63">
        <f t="shared" si="0"/>
        <v>225.34490558904457</v>
      </c>
      <c r="F63" s="41"/>
      <c r="G63" s="48"/>
      <c r="H63" s="43"/>
    </row>
    <row r="64" spans="2:8" x14ac:dyDescent="0.2">
      <c r="B64" s="19">
        <v>37803</v>
      </c>
      <c r="C64" s="61">
        <v>71477.318428571438</v>
      </c>
      <c r="D64" s="61">
        <v>16800709.630000003</v>
      </c>
      <c r="E64" s="63">
        <f t="shared" si="0"/>
        <v>235.0495233923647</v>
      </c>
      <c r="F64" s="57" t="s">
        <v>116</v>
      </c>
    </row>
    <row r="65" spans="2:8" x14ac:dyDescent="0.2">
      <c r="B65" s="19">
        <v>37834</v>
      </c>
      <c r="C65" s="61">
        <v>149502.97654761907</v>
      </c>
      <c r="D65" s="61">
        <v>35440831.50999999</v>
      </c>
      <c r="E65" s="63">
        <f t="shared" si="0"/>
        <v>237.05769830416403</v>
      </c>
      <c r="F65" s="11" t="s">
        <v>117</v>
      </c>
    </row>
    <row r="66" spans="2:8" x14ac:dyDescent="0.2">
      <c r="B66" s="19">
        <v>37865</v>
      </c>
      <c r="C66" s="61">
        <v>98730.810119047615</v>
      </c>
      <c r="D66" s="61">
        <v>23296758.539999999</v>
      </c>
      <c r="E66" s="63">
        <f t="shared" si="0"/>
        <v>235.96239625613563</v>
      </c>
      <c r="F66" s="57" t="s">
        <v>141</v>
      </c>
    </row>
    <row r="67" spans="2:8" x14ac:dyDescent="0.2">
      <c r="B67" s="19">
        <v>37895</v>
      </c>
      <c r="C67" s="61">
        <v>31030.250714285718</v>
      </c>
      <c r="D67" s="61">
        <v>7187406.950000002</v>
      </c>
      <c r="E67" s="63">
        <f t="shared" si="0"/>
        <v>231.6258098002109</v>
      </c>
      <c r="F67" s="57" t="s">
        <v>142</v>
      </c>
    </row>
    <row r="68" spans="2:8" x14ac:dyDescent="0.2">
      <c r="B68" s="19">
        <v>37926</v>
      </c>
      <c r="C68" s="61">
        <v>25640.942857142858</v>
      </c>
      <c r="D68" s="61">
        <v>5843355.7700000023</v>
      </c>
      <c r="E68" s="63">
        <f t="shared" si="0"/>
        <v>227.89161079434351</v>
      </c>
      <c r="F68" s="11" t="s">
        <v>120</v>
      </c>
    </row>
    <row r="69" spans="2:8" ht="13.5" thickBot="1" x14ac:dyDescent="0.25">
      <c r="B69" s="19">
        <v>37956</v>
      </c>
      <c r="C69" s="61">
        <v>26785.039047619051</v>
      </c>
      <c r="D69" s="61">
        <v>6302651.1699999999</v>
      </c>
      <c r="E69" s="63">
        <f t="shared" si="0"/>
        <v>235.30490878863395</v>
      </c>
    </row>
    <row r="70" spans="2:8" ht="13.5" thickBot="1" x14ac:dyDescent="0.25">
      <c r="B70" s="56" t="s">
        <v>28</v>
      </c>
      <c r="C70" s="64">
        <f>SUM(C58:C69)</f>
        <v>756593.48950000014</v>
      </c>
      <c r="D70" s="64">
        <f>SUM(D58:D69)</f>
        <v>187398146.66999996</v>
      </c>
      <c r="E70" s="66">
        <f t="shared" si="0"/>
        <v>247.68670266227545</v>
      </c>
    </row>
    <row r="71" spans="2:8" x14ac:dyDescent="0.2">
      <c r="B71" s="19">
        <v>37987</v>
      </c>
      <c r="C71" s="61">
        <v>76635.259642857141</v>
      </c>
      <c r="D71" s="61">
        <v>19484476.259999998</v>
      </c>
      <c r="E71" s="63">
        <f>+D71/C71</f>
        <v>254.24949756552519</v>
      </c>
      <c r="F71" s="199" t="s">
        <v>29</v>
      </c>
      <c r="G71" s="200"/>
      <c r="H71" s="201"/>
    </row>
    <row r="72" spans="2:8" x14ac:dyDescent="0.2">
      <c r="B72" s="19">
        <v>38018</v>
      </c>
      <c r="C72" s="61">
        <v>65173.347083333327</v>
      </c>
      <c r="D72" s="61">
        <v>19710726.23</v>
      </c>
      <c r="E72" s="63">
        <f t="shared" ref="E72:E83" si="1">+D72/C72</f>
        <v>302.43538366683936</v>
      </c>
      <c r="F72" s="38"/>
      <c r="G72" s="44"/>
      <c r="H72" s="40"/>
    </row>
    <row r="73" spans="2:8" x14ac:dyDescent="0.2">
      <c r="B73" s="19">
        <v>38047</v>
      </c>
      <c r="C73" s="61">
        <v>86419.6036904762</v>
      </c>
      <c r="D73" s="61">
        <v>21554524.200000003</v>
      </c>
      <c r="E73" s="63">
        <f t="shared" si="1"/>
        <v>249.41706834482281</v>
      </c>
      <c r="F73" s="38"/>
      <c r="G73" s="44"/>
      <c r="H73" s="40"/>
    </row>
    <row r="74" spans="2:8" x14ac:dyDescent="0.2">
      <c r="B74" s="19">
        <v>38078</v>
      </c>
      <c r="C74" s="61">
        <v>115103.92595238096</v>
      </c>
      <c r="D74" s="61">
        <v>30499988.859999999</v>
      </c>
      <c r="E74" s="63">
        <f t="shared" si="1"/>
        <v>264.97783292481256</v>
      </c>
      <c r="F74" s="38"/>
      <c r="G74" s="44"/>
      <c r="H74" s="40"/>
    </row>
    <row r="75" spans="2:8" x14ac:dyDescent="0.2">
      <c r="B75" s="19">
        <v>38108</v>
      </c>
      <c r="C75" s="61">
        <v>212272.6888095238</v>
      </c>
      <c r="D75" s="61">
        <v>57760954.330000006</v>
      </c>
      <c r="E75" s="63">
        <f t="shared" si="1"/>
        <v>272.10732880398939</v>
      </c>
      <c r="F75" s="38"/>
      <c r="G75" s="44"/>
      <c r="H75" s="40"/>
    </row>
    <row r="76" spans="2:8" ht="13.5" thickBot="1" x14ac:dyDescent="0.25">
      <c r="B76" s="19">
        <v>38139</v>
      </c>
      <c r="C76" s="61">
        <v>108681.24383333333</v>
      </c>
      <c r="D76" s="61">
        <v>30957439.069999997</v>
      </c>
      <c r="E76" s="63">
        <f t="shared" si="1"/>
        <v>284.8461977254729</v>
      </c>
      <c r="F76" s="41"/>
      <c r="G76" s="48"/>
      <c r="H76" s="43"/>
    </row>
    <row r="77" spans="2:8" x14ac:dyDescent="0.2">
      <c r="B77" s="19">
        <v>38169</v>
      </c>
      <c r="C77" s="61">
        <v>203559.4616666667</v>
      </c>
      <c r="D77" s="61">
        <v>58441838.550000004</v>
      </c>
      <c r="E77" s="63">
        <f t="shared" si="1"/>
        <v>287.09959277500872</v>
      </c>
      <c r="F77" s="57" t="s">
        <v>116</v>
      </c>
    </row>
    <row r="78" spans="2:8" x14ac:dyDescent="0.2">
      <c r="B78" s="19">
        <v>38200</v>
      </c>
      <c r="C78" s="61">
        <v>81811.121428571438</v>
      </c>
      <c r="D78" s="61">
        <v>26075903.130000003</v>
      </c>
      <c r="E78" s="63">
        <f t="shared" si="1"/>
        <v>318.73298733310531</v>
      </c>
      <c r="F78" s="11" t="s">
        <v>117</v>
      </c>
    </row>
    <row r="79" spans="2:8" x14ac:dyDescent="0.2">
      <c r="B79" s="19">
        <v>38231</v>
      </c>
      <c r="C79" s="61">
        <v>70455.46404761904</v>
      </c>
      <c r="D79" s="61">
        <v>22563602.899999995</v>
      </c>
      <c r="E79" s="63">
        <f t="shared" si="1"/>
        <v>320.25341405387428</v>
      </c>
      <c r="F79" s="57" t="s">
        <v>141</v>
      </c>
    </row>
    <row r="80" spans="2:8" x14ac:dyDescent="0.2">
      <c r="B80" s="19">
        <v>38261</v>
      </c>
      <c r="C80" s="61">
        <v>144715.79404761907</v>
      </c>
      <c r="D80" s="61">
        <v>56738609.909999996</v>
      </c>
      <c r="E80" s="63">
        <f t="shared" si="1"/>
        <v>392.0692297851748</v>
      </c>
      <c r="F80" s="57" t="s">
        <v>142</v>
      </c>
    </row>
    <row r="81" spans="2:8" x14ac:dyDescent="0.2">
      <c r="B81" s="19">
        <v>38292</v>
      </c>
      <c r="C81" s="61">
        <v>99775.619047619053</v>
      </c>
      <c r="D81" s="61">
        <v>41115286.879999995</v>
      </c>
      <c r="E81" s="63">
        <f t="shared" si="1"/>
        <v>412.07749220154932</v>
      </c>
      <c r="F81" s="11" t="s">
        <v>120</v>
      </c>
    </row>
    <row r="82" spans="2:8" ht="13.5" thickBot="1" x14ac:dyDescent="0.25">
      <c r="B82" s="19">
        <v>38322</v>
      </c>
      <c r="C82" s="61">
        <v>105921.20202380953</v>
      </c>
      <c r="D82" s="61">
        <v>39852066.920000002</v>
      </c>
      <c r="E82" s="63">
        <f t="shared" si="1"/>
        <v>376.24258560662713</v>
      </c>
    </row>
    <row r="83" spans="2:8" ht="13.5" thickBot="1" x14ac:dyDescent="0.25">
      <c r="B83" s="56" t="s">
        <v>30</v>
      </c>
      <c r="C83" s="64">
        <f>SUM(C71:C82)</f>
        <v>1370524.7312738097</v>
      </c>
      <c r="D83" s="64">
        <f>SUM(D71:D82)</f>
        <v>424755417.23999995</v>
      </c>
      <c r="E83" s="66">
        <f t="shared" si="1"/>
        <v>309.92174569897662</v>
      </c>
    </row>
    <row r="84" spans="2:8" x14ac:dyDescent="0.2">
      <c r="B84" s="19">
        <v>38353</v>
      </c>
      <c r="C84" s="61">
        <v>163885.28214285715</v>
      </c>
      <c r="D84" s="61">
        <v>57309483.430000007</v>
      </c>
      <c r="E84" s="63">
        <f>+D84/C84</f>
        <v>349.69267941976574</v>
      </c>
      <c r="F84" s="199" t="s">
        <v>31</v>
      </c>
      <c r="G84" s="200"/>
      <c r="H84" s="201"/>
    </row>
    <row r="85" spans="2:8" x14ac:dyDescent="0.2">
      <c r="B85" s="19">
        <v>38384</v>
      </c>
      <c r="C85" s="61">
        <v>172388.26190476189</v>
      </c>
      <c r="D85" s="61">
        <v>63763572.699999996</v>
      </c>
      <c r="E85" s="63">
        <f t="shared" ref="E85:E96" si="2">+D85/C85</f>
        <v>369.88349436011487</v>
      </c>
      <c r="F85" s="38"/>
      <c r="G85" s="44"/>
      <c r="H85" s="40"/>
    </row>
    <row r="86" spans="2:8" x14ac:dyDescent="0.2">
      <c r="B86" s="19">
        <v>38412</v>
      </c>
      <c r="C86" s="61">
        <v>140865.08071428572</v>
      </c>
      <c r="D86" s="61">
        <v>58864906.900000006</v>
      </c>
      <c r="E86" s="63">
        <f t="shared" si="2"/>
        <v>417.88146928616544</v>
      </c>
      <c r="F86" s="38"/>
      <c r="G86" s="44"/>
      <c r="H86" s="40"/>
    </row>
    <row r="87" spans="2:8" x14ac:dyDescent="0.2">
      <c r="B87" s="19">
        <v>38443</v>
      </c>
      <c r="C87" s="61">
        <v>276902.17142857146</v>
      </c>
      <c r="D87" s="61">
        <v>122226406.89999999</v>
      </c>
      <c r="E87" s="63">
        <f t="shared" si="2"/>
        <v>441.40645871218459</v>
      </c>
      <c r="F87" s="38"/>
      <c r="G87" s="44"/>
      <c r="H87" s="40"/>
    </row>
    <row r="88" spans="2:8" x14ac:dyDescent="0.2">
      <c r="B88" s="19">
        <v>38473</v>
      </c>
      <c r="C88" s="61">
        <v>361484.81107142853</v>
      </c>
      <c r="D88" s="61">
        <v>163738535.99999997</v>
      </c>
      <c r="E88" s="63">
        <f t="shared" si="2"/>
        <v>452.96104009096422</v>
      </c>
      <c r="F88" s="38"/>
      <c r="G88" s="44"/>
      <c r="H88" s="40"/>
    </row>
    <row r="89" spans="2:8" ht="13.5" thickBot="1" x14ac:dyDescent="0.25">
      <c r="B89" s="19">
        <v>38504</v>
      </c>
      <c r="C89" s="61">
        <v>162285.5760357143</v>
      </c>
      <c r="D89" s="61">
        <v>76435078.399999991</v>
      </c>
      <c r="E89" s="63">
        <f t="shared" si="2"/>
        <v>470.99120123392157</v>
      </c>
      <c r="F89" s="41"/>
      <c r="G89" s="48"/>
      <c r="H89" s="43"/>
    </row>
    <row r="90" spans="2:8" x14ac:dyDescent="0.2">
      <c r="B90" s="19">
        <v>38534</v>
      </c>
      <c r="C90" s="61">
        <v>173067.21547619047</v>
      </c>
      <c r="D90" s="61">
        <v>84722786.5</v>
      </c>
      <c r="E90" s="63">
        <f t="shared" si="2"/>
        <v>489.53689043235136</v>
      </c>
      <c r="F90" s="57" t="s">
        <v>116</v>
      </c>
    </row>
    <row r="91" spans="2:8" x14ac:dyDescent="0.2">
      <c r="B91" s="19">
        <v>38565</v>
      </c>
      <c r="C91" s="61">
        <v>102785.26</v>
      </c>
      <c r="D91" s="61">
        <v>52973243.600000001</v>
      </c>
      <c r="E91" s="63">
        <f t="shared" si="2"/>
        <v>515.37782362957489</v>
      </c>
      <c r="F91" s="11" t="s">
        <v>117</v>
      </c>
    </row>
    <row r="92" spans="2:8" x14ac:dyDescent="0.2">
      <c r="B92" s="19">
        <v>38596</v>
      </c>
      <c r="C92" s="61">
        <v>109401.89047619047</v>
      </c>
      <c r="D92" s="61">
        <v>61407910.940000005</v>
      </c>
      <c r="E92" s="63">
        <f t="shared" si="2"/>
        <v>561.305756899735</v>
      </c>
      <c r="F92" s="57" t="s">
        <v>141</v>
      </c>
    </row>
    <row r="93" spans="2:8" x14ac:dyDescent="0.2">
      <c r="B93" s="19">
        <v>38626</v>
      </c>
      <c r="C93" s="61">
        <v>107595.43333333333</v>
      </c>
      <c r="D93" s="61">
        <v>68250717.900000006</v>
      </c>
      <c r="E93" s="63">
        <f t="shared" si="2"/>
        <v>634.32727380313236</v>
      </c>
      <c r="F93" s="57" t="s">
        <v>142</v>
      </c>
    </row>
    <row r="94" spans="2:8" x14ac:dyDescent="0.2">
      <c r="B94" s="19">
        <v>38657</v>
      </c>
      <c r="C94" s="61">
        <v>92141.904761904763</v>
      </c>
      <c r="D94" s="61">
        <v>57658160</v>
      </c>
      <c r="E94" s="63">
        <f t="shared" si="2"/>
        <v>625.7539406092053</v>
      </c>
      <c r="F94" s="11" t="s">
        <v>120</v>
      </c>
    </row>
    <row r="95" spans="2:8" ht="13.5" thickBot="1" x14ac:dyDescent="0.25">
      <c r="B95" s="19">
        <v>38687</v>
      </c>
      <c r="C95" s="61">
        <v>85205.759523809524</v>
      </c>
      <c r="D95" s="61">
        <v>43461922</v>
      </c>
      <c r="E95" s="63">
        <f t="shared" si="2"/>
        <v>510.08197383482263</v>
      </c>
    </row>
    <row r="96" spans="2:8" ht="13.5" thickBot="1" x14ac:dyDescent="0.25">
      <c r="B96" s="56" t="s">
        <v>32</v>
      </c>
      <c r="C96" s="64">
        <f>SUM(C84:C95)</f>
        <v>1948008.6468690475</v>
      </c>
      <c r="D96" s="64">
        <f>SUM(D84:D95)</f>
        <v>910812725.26999998</v>
      </c>
      <c r="E96" s="66">
        <f t="shared" si="2"/>
        <v>467.56092522171861</v>
      </c>
    </row>
    <row r="97" spans="2:8" x14ac:dyDescent="0.2">
      <c r="B97" s="19">
        <v>38718</v>
      </c>
      <c r="C97" s="61">
        <v>139672.46309523808</v>
      </c>
      <c r="D97" s="61">
        <v>73159676.099999994</v>
      </c>
      <c r="E97" s="63">
        <f>+D97/C97</f>
        <v>523.79455820231942</v>
      </c>
      <c r="F97" s="199" t="s">
        <v>33</v>
      </c>
      <c r="G97" s="200"/>
      <c r="H97" s="201"/>
    </row>
    <row r="98" spans="2:8" x14ac:dyDescent="0.2">
      <c r="B98" s="19">
        <v>38749</v>
      </c>
      <c r="C98" s="61">
        <v>175159.06190476191</v>
      </c>
      <c r="D98" s="61">
        <v>92836405.099999994</v>
      </c>
      <c r="E98" s="63">
        <f t="shared" ref="E98:E109" si="3">+D98/C98</f>
        <v>530.01200217935241</v>
      </c>
      <c r="F98" s="38"/>
      <c r="G98" s="44"/>
      <c r="H98" s="40"/>
    </row>
    <row r="99" spans="2:8" x14ac:dyDescent="0.2">
      <c r="B99" s="19">
        <v>38777</v>
      </c>
      <c r="C99" s="61">
        <v>159655.4869047619</v>
      </c>
      <c r="D99" s="61">
        <v>85161207.670000002</v>
      </c>
      <c r="E99" s="63">
        <f t="shared" si="3"/>
        <v>533.40608156361441</v>
      </c>
      <c r="F99" s="38"/>
      <c r="G99" s="44"/>
      <c r="H99" s="40"/>
    </row>
    <row r="100" spans="2:8" x14ac:dyDescent="0.2">
      <c r="B100" s="19">
        <v>38808</v>
      </c>
      <c r="C100" s="61">
        <v>137272.26071428572</v>
      </c>
      <c r="D100" s="61">
        <v>78597522.090000004</v>
      </c>
      <c r="E100" s="63">
        <f t="shared" si="3"/>
        <v>572.56667647945631</v>
      </c>
      <c r="F100" s="38"/>
      <c r="G100" s="44"/>
      <c r="H100" s="40"/>
    </row>
    <row r="101" spans="2:8" x14ac:dyDescent="0.2">
      <c r="B101" s="19">
        <v>38838</v>
      </c>
      <c r="C101" s="61">
        <v>311406.23035714286</v>
      </c>
      <c r="D101" s="61">
        <v>191345506.67000002</v>
      </c>
      <c r="E101" s="63">
        <f t="shared" si="3"/>
        <v>614.45625686599578</v>
      </c>
      <c r="F101" s="38"/>
      <c r="G101" s="44"/>
      <c r="H101" s="40"/>
    </row>
    <row r="102" spans="2:8" ht="13.5" thickBot="1" x14ac:dyDescent="0.25">
      <c r="B102" s="19">
        <v>38869</v>
      </c>
      <c r="C102" s="61">
        <v>355755.90675000002</v>
      </c>
      <c r="D102" s="61">
        <v>213163095.72999999</v>
      </c>
      <c r="E102" s="63">
        <f t="shared" si="3"/>
        <v>599.18357414595471</v>
      </c>
      <c r="F102" s="41"/>
      <c r="G102" s="48"/>
      <c r="H102" s="43"/>
    </row>
    <row r="103" spans="2:8" x14ac:dyDescent="0.2">
      <c r="B103" s="19">
        <v>38899</v>
      </c>
      <c r="C103" s="61">
        <v>227615.72976190477</v>
      </c>
      <c r="D103" s="61">
        <v>140250474.40000001</v>
      </c>
      <c r="E103" s="63">
        <f t="shared" si="3"/>
        <v>616.17215359723889</v>
      </c>
      <c r="F103" s="57" t="s">
        <v>116</v>
      </c>
    </row>
    <row r="104" spans="2:8" x14ac:dyDescent="0.2">
      <c r="B104" s="19">
        <v>38930</v>
      </c>
      <c r="C104" s="61">
        <v>310427.00452380953</v>
      </c>
      <c r="D104" s="61">
        <v>194695588.39999998</v>
      </c>
      <c r="E104" s="63">
        <f t="shared" si="3"/>
        <v>627.18637735354287</v>
      </c>
      <c r="F104" s="11" t="s">
        <v>117</v>
      </c>
    </row>
    <row r="105" spans="2:8" x14ac:dyDescent="0.2">
      <c r="B105" s="19">
        <v>38961</v>
      </c>
      <c r="C105" s="61">
        <v>165681.44047619047</v>
      </c>
      <c r="D105" s="61">
        <v>91401289.799999997</v>
      </c>
      <c r="E105" s="63">
        <f t="shared" si="3"/>
        <v>551.66885039929969</v>
      </c>
      <c r="F105" s="57" t="s">
        <v>141</v>
      </c>
    </row>
    <row r="106" spans="2:8" x14ac:dyDescent="0.2">
      <c r="B106" s="19">
        <v>38991</v>
      </c>
      <c r="C106" s="61">
        <v>259025.17250000002</v>
      </c>
      <c r="D106" s="61">
        <v>134869242.29000002</v>
      </c>
      <c r="E106" s="63">
        <f t="shared" si="3"/>
        <v>520.68005973434879</v>
      </c>
      <c r="F106" s="57" t="s">
        <v>142</v>
      </c>
    </row>
    <row r="107" spans="2:8" x14ac:dyDescent="0.2">
      <c r="B107" s="19">
        <v>39022</v>
      </c>
      <c r="C107" s="61">
        <v>178621.04095238095</v>
      </c>
      <c r="D107" s="61">
        <v>87133948</v>
      </c>
      <c r="E107" s="63">
        <f t="shared" si="3"/>
        <v>487.81457960055928</v>
      </c>
      <c r="F107" s="11" t="s">
        <v>120</v>
      </c>
    </row>
    <row r="108" spans="2:8" ht="13.5" thickBot="1" x14ac:dyDescent="0.25">
      <c r="B108" s="19">
        <v>39052</v>
      </c>
      <c r="C108" s="61">
        <v>287790.22096428572</v>
      </c>
      <c r="D108" s="61">
        <v>147008396.44</v>
      </c>
      <c r="E108" s="63">
        <f t="shared" si="3"/>
        <v>510.81790043951315</v>
      </c>
    </row>
    <row r="109" spans="2:8" ht="13.5" thickBot="1" x14ac:dyDescent="0.25">
      <c r="B109" s="56" t="s">
        <v>34</v>
      </c>
      <c r="C109" s="64">
        <f>SUM(C97:C108)</f>
        <v>2708082.0189047619</v>
      </c>
      <c r="D109" s="64">
        <f>SUM(D97:D108)</f>
        <v>1529622352.6900001</v>
      </c>
      <c r="E109" s="66">
        <f t="shared" si="3"/>
        <v>564.8360507591384</v>
      </c>
    </row>
    <row r="110" spans="2:8" x14ac:dyDescent="0.2">
      <c r="B110" s="19">
        <v>39083</v>
      </c>
      <c r="C110" s="61">
        <v>66206.998809523808</v>
      </c>
      <c r="D110" s="61">
        <v>32934555.100000001</v>
      </c>
      <c r="E110" s="63">
        <f>+D110/C110</f>
        <v>497.44824100473198</v>
      </c>
      <c r="F110" s="199" t="s">
        <v>35</v>
      </c>
      <c r="G110" s="200"/>
      <c r="H110" s="201"/>
    </row>
    <row r="111" spans="2:8" x14ac:dyDescent="0.2">
      <c r="B111" s="19">
        <v>39114</v>
      </c>
      <c r="C111" s="61">
        <v>216947.15988095241</v>
      </c>
      <c r="D111" s="61">
        <v>103202119.10000001</v>
      </c>
      <c r="E111" s="63">
        <f t="shared" ref="E111:E134" si="4">+D111/C111</f>
        <v>475.70163700981908</v>
      </c>
      <c r="F111" s="38"/>
      <c r="G111" s="44"/>
      <c r="H111" s="40"/>
    </row>
    <row r="112" spans="2:8" x14ac:dyDescent="0.2">
      <c r="B112" s="19">
        <v>39142</v>
      </c>
      <c r="C112" s="61">
        <v>468854.09011904761</v>
      </c>
      <c r="D112" s="61">
        <v>250512331.5</v>
      </c>
      <c r="E112" s="63">
        <f t="shared" si="4"/>
        <v>534.30765941786274</v>
      </c>
      <c r="F112" s="38"/>
      <c r="G112" s="44"/>
      <c r="H112" s="40"/>
    </row>
    <row r="113" spans="2:8" x14ac:dyDescent="0.2">
      <c r="B113" s="19">
        <v>39173</v>
      </c>
      <c r="C113" s="61">
        <v>359769.18083333329</v>
      </c>
      <c r="D113" s="61">
        <v>200695934.60999998</v>
      </c>
      <c r="E113" s="63">
        <f t="shared" si="4"/>
        <v>557.84637846167936</v>
      </c>
      <c r="F113" s="38"/>
      <c r="G113" s="44"/>
      <c r="H113" s="40"/>
    </row>
    <row r="114" spans="2:8" x14ac:dyDescent="0.2">
      <c r="B114" s="19">
        <v>39203</v>
      </c>
      <c r="C114" s="61">
        <v>492056.52428571432</v>
      </c>
      <c r="D114" s="61">
        <v>279332372.38999999</v>
      </c>
      <c r="E114" s="63">
        <f t="shared" si="4"/>
        <v>567.68350505155513</v>
      </c>
      <c r="F114" s="38"/>
      <c r="G114" s="44"/>
      <c r="H114" s="40"/>
    </row>
    <row r="115" spans="2:8" ht="13.5" thickBot="1" x14ac:dyDescent="0.25">
      <c r="B115" s="19">
        <v>39234</v>
      </c>
      <c r="C115" s="61">
        <v>503196.45333333337</v>
      </c>
      <c r="D115" s="61">
        <v>292797901.04000002</v>
      </c>
      <c r="E115" s="63">
        <f t="shared" si="4"/>
        <v>581.87592360878853</v>
      </c>
      <c r="F115" s="41"/>
      <c r="G115" s="48"/>
      <c r="H115" s="43"/>
    </row>
    <row r="116" spans="2:8" x14ac:dyDescent="0.2">
      <c r="B116" s="19">
        <v>39264</v>
      </c>
      <c r="C116" s="61">
        <v>741389.0421428571</v>
      </c>
      <c r="D116" s="61">
        <v>447248732.93000001</v>
      </c>
      <c r="E116" s="63">
        <f t="shared" si="4"/>
        <v>603.25781405846612</v>
      </c>
      <c r="F116" s="57" t="s">
        <v>116</v>
      </c>
    </row>
    <row r="117" spans="2:8" x14ac:dyDescent="0.2">
      <c r="B117" s="19">
        <v>39295</v>
      </c>
      <c r="C117" s="61">
        <v>629901.57857142854</v>
      </c>
      <c r="D117" s="61">
        <v>372722404.89999998</v>
      </c>
      <c r="E117" s="63">
        <f t="shared" si="4"/>
        <v>591.71530534231647</v>
      </c>
      <c r="F117" s="11" t="s">
        <v>117</v>
      </c>
    </row>
    <row r="118" spans="2:8" x14ac:dyDescent="0.2">
      <c r="B118" s="19">
        <v>39326</v>
      </c>
      <c r="C118" s="61">
        <v>558577.41121428565</v>
      </c>
      <c r="D118" s="61">
        <v>335662613.35999995</v>
      </c>
      <c r="E118" s="63">
        <f t="shared" si="4"/>
        <v>600.92407358598064</v>
      </c>
      <c r="F118" s="57" t="s">
        <v>141</v>
      </c>
    </row>
    <row r="119" spans="2:8" x14ac:dyDescent="0.2">
      <c r="B119" s="19">
        <v>39356</v>
      </c>
      <c r="C119" s="61">
        <v>630171.37216666667</v>
      </c>
      <c r="D119" s="61">
        <v>401568958.40000004</v>
      </c>
      <c r="E119" s="63">
        <f t="shared" si="4"/>
        <v>637.23770411740281</v>
      </c>
      <c r="F119" s="57" t="s">
        <v>142</v>
      </c>
    </row>
    <row r="120" spans="2:8" x14ac:dyDescent="0.2">
      <c r="B120" s="19">
        <v>39387</v>
      </c>
      <c r="C120" s="61">
        <v>690214.62047619058</v>
      </c>
      <c r="D120" s="61">
        <v>478485179.04999995</v>
      </c>
      <c r="E120" s="63">
        <f t="shared" si="4"/>
        <v>693.24115261407394</v>
      </c>
      <c r="F120" s="11" t="s">
        <v>120</v>
      </c>
    </row>
    <row r="121" spans="2:8" ht="13.5" thickBot="1" x14ac:dyDescent="0.25">
      <c r="B121" s="19">
        <v>39417</v>
      </c>
      <c r="C121" s="61">
        <v>367532.50952380954</v>
      </c>
      <c r="D121" s="61">
        <v>267686318.15000001</v>
      </c>
      <c r="E121" s="63">
        <f t="shared" si="4"/>
        <v>728.33371528637178</v>
      </c>
    </row>
    <row r="122" spans="2:8" ht="13.5" thickBot="1" x14ac:dyDescent="0.25">
      <c r="B122" s="56" t="s">
        <v>37</v>
      </c>
      <c r="C122" s="64">
        <f>SUM(C110:C121)</f>
        <v>5724816.9413571432</v>
      </c>
      <c r="D122" s="64">
        <f>SUM(D110:D121)</f>
        <v>3462849420.5300002</v>
      </c>
      <c r="E122" s="66">
        <f t="shared" si="4"/>
        <v>604.88386895198892</v>
      </c>
    </row>
    <row r="123" spans="2:8" x14ac:dyDescent="0.2">
      <c r="B123" s="19">
        <v>39448</v>
      </c>
      <c r="C123" s="61">
        <v>583435.47906436014</v>
      </c>
      <c r="D123" s="61">
        <v>418841354.6328125</v>
      </c>
      <c r="E123" s="63">
        <f t="shared" si="4"/>
        <v>717.88804360080599</v>
      </c>
      <c r="F123" s="199" t="s">
        <v>38</v>
      </c>
      <c r="G123" s="200"/>
      <c r="H123" s="201"/>
    </row>
    <row r="124" spans="2:8" x14ac:dyDescent="0.2">
      <c r="B124" s="19">
        <v>39479</v>
      </c>
      <c r="C124" s="61">
        <v>577250.30437127978</v>
      </c>
      <c r="D124" s="61">
        <v>418154793.48828125</v>
      </c>
      <c r="E124" s="63">
        <f t="shared" si="4"/>
        <v>724.390771770524</v>
      </c>
      <c r="F124" s="38"/>
      <c r="G124" s="44"/>
      <c r="H124" s="40"/>
    </row>
    <row r="125" spans="2:8" x14ac:dyDescent="0.2">
      <c r="B125" s="19">
        <v>39508</v>
      </c>
      <c r="C125" s="61">
        <v>780792.08872767852</v>
      </c>
      <c r="D125" s="61">
        <v>652376561.6875</v>
      </c>
      <c r="E125" s="63">
        <f t="shared" si="4"/>
        <v>835.53172618662791</v>
      </c>
      <c r="F125" s="38"/>
      <c r="G125" s="44"/>
      <c r="H125" s="40"/>
    </row>
    <row r="126" spans="2:8" x14ac:dyDescent="0.2">
      <c r="B126" s="19">
        <v>39539</v>
      </c>
      <c r="C126" s="61">
        <v>811299.23701636912</v>
      </c>
      <c r="D126" s="61">
        <v>727728790.48858643</v>
      </c>
      <c r="E126" s="63">
        <f t="shared" si="4"/>
        <v>896.99183394388353</v>
      </c>
      <c r="F126" s="38"/>
      <c r="G126" s="44"/>
      <c r="H126" s="40"/>
    </row>
    <row r="127" spans="2:8" x14ac:dyDescent="0.2">
      <c r="B127" s="19">
        <v>39569</v>
      </c>
      <c r="C127" s="61">
        <v>592933.29412202386</v>
      </c>
      <c r="D127" s="61">
        <v>577392287.7734375</v>
      </c>
      <c r="E127" s="63">
        <f t="shared" si="4"/>
        <v>973.789621020357</v>
      </c>
      <c r="F127" s="38"/>
      <c r="G127" s="44"/>
      <c r="H127" s="40"/>
    </row>
    <row r="128" spans="2:8" ht="13.5" thickBot="1" x14ac:dyDescent="0.25">
      <c r="B128" s="19">
        <v>39600</v>
      </c>
      <c r="C128" s="61">
        <v>485583.60828276142</v>
      </c>
      <c r="D128" s="61">
        <v>504801237.84960938</v>
      </c>
      <c r="E128" s="63">
        <f t="shared" si="4"/>
        <v>1039.5763556245442</v>
      </c>
      <c r="F128" s="41"/>
      <c r="G128" s="48"/>
      <c r="H128" s="43"/>
    </row>
    <row r="129" spans="2:8" x14ac:dyDescent="0.2">
      <c r="B129" s="19">
        <v>39630</v>
      </c>
      <c r="C129" s="61">
        <v>531610.58925781248</v>
      </c>
      <c r="D129" s="61">
        <v>566875389.06054688</v>
      </c>
      <c r="E129" s="63">
        <f t="shared" si="4"/>
        <v>1066.3357738076061</v>
      </c>
      <c r="F129" s="57" t="s">
        <v>116</v>
      </c>
    </row>
    <row r="130" spans="2:8" x14ac:dyDescent="0.2">
      <c r="B130" s="19">
        <v>39661</v>
      </c>
      <c r="C130" s="61">
        <v>256496.33016473681</v>
      </c>
      <c r="D130" s="61">
        <v>265733694.90625</v>
      </c>
      <c r="E130" s="63">
        <f t="shared" si="4"/>
        <v>1036.0136331602889</v>
      </c>
      <c r="F130" s="11" t="s">
        <v>117</v>
      </c>
    </row>
    <row r="131" spans="2:8" x14ac:dyDescent="0.2">
      <c r="B131" s="19">
        <v>39692</v>
      </c>
      <c r="C131" s="61">
        <v>406355.53578869044</v>
      </c>
      <c r="D131" s="61">
        <v>356581232.6875</v>
      </c>
      <c r="E131" s="63">
        <f t="shared" si="4"/>
        <v>877.5104589024877</v>
      </c>
      <c r="F131" s="57" t="s">
        <v>141</v>
      </c>
    </row>
    <row r="132" spans="2:8" x14ac:dyDescent="0.2">
      <c r="B132" s="19">
        <v>39722</v>
      </c>
      <c r="C132" s="61">
        <v>427777.11432886904</v>
      </c>
      <c r="D132" s="61">
        <v>319029336.38999939</v>
      </c>
      <c r="E132" s="63">
        <f t="shared" si="4"/>
        <v>745.78402093931118</v>
      </c>
      <c r="F132" s="57" t="s">
        <v>142</v>
      </c>
    </row>
    <row r="133" spans="2:8" x14ac:dyDescent="0.2">
      <c r="B133" s="19">
        <v>39753</v>
      </c>
      <c r="C133" s="61">
        <v>208737.54502975827</v>
      </c>
      <c r="D133" s="61">
        <v>125281916.88232422</v>
      </c>
      <c r="E133" s="63">
        <f t="shared" si="4"/>
        <v>600.18870522053726</v>
      </c>
      <c r="F133" s="11" t="s">
        <v>120</v>
      </c>
    </row>
    <row r="134" spans="2:8" ht="13.5" thickBot="1" x14ac:dyDescent="0.25">
      <c r="B134" s="19">
        <v>39783</v>
      </c>
      <c r="C134" s="61">
        <v>343383.56566220237</v>
      </c>
      <c r="D134" s="61">
        <v>159238835.39794922</v>
      </c>
      <c r="E134" s="63">
        <f t="shared" si="4"/>
        <v>463.73458523229868</v>
      </c>
    </row>
    <row r="135" spans="2:8" ht="13.5" thickBot="1" x14ac:dyDescent="0.25">
      <c r="B135" s="56" t="s">
        <v>121</v>
      </c>
      <c r="C135" s="64">
        <f>SUM(C123:C134)</f>
        <v>6005654.6918165423</v>
      </c>
      <c r="D135" s="64">
        <f>SUM(D123:D134)</f>
        <v>5092035431.2447968</v>
      </c>
      <c r="E135" s="66">
        <f>+D135/C135</f>
        <v>847.87349465551756</v>
      </c>
    </row>
    <row r="136" spans="2:8" x14ac:dyDescent="0.2">
      <c r="B136" s="19">
        <v>39814</v>
      </c>
      <c r="C136" s="61">
        <v>402617.32297619042</v>
      </c>
      <c r="D136" s="61">
        <v>163233959.11000001</v>
      </c>
      <c r="E136" s="63">
        <f t="shared" ref="E136:E147" si="5">+D136/C136</f>
        <v>405.43203134767549</v>
      </c>
      <c r="F136" s="199" t="s">
        <v>40</v>
      </c>
      <c r="G136" s="200"/>
      <c r="H136" s="201"/>
    </row>
    <row r="137" spans="2:8" x14ac:dyDescent="0.2">
      <c r="B137" s="19">
        <v>39845</v>
      </c>
      <c r="C137" s="61">
        <v>484267.15</v>
      </c>
      <c r="D137" s="61">
        <v>192852370.09999999</v>
      </c>
      <c r="E137" s="63">
        <f t="shared" si="5"/>
        <v>398.2354989389637</v>
      </c>
      <c r="F137" s="38"/>
      <c r="G137" s="44"/>
      <c r="H137" s="40"/>
    </row>
    <row r="138" spans="2:8" x14ac:dyDescent="0.2">
      <c r="B138" s="19">
        <v>39873</v>
      </c>
      <c r="C138" s="61">
        <v>467966.72355952382</v>
      </c>
      <c r="D138" s="61">
        <v>168844463.52000001</v>
      </c>
      <c r="E138" s="63">
        <f t="shared" si="5"/>
        <v>360.80442266430413</v>
      </c>
      <c r="F138" s="38"/>
      <c r="G138" s="44"/>
      <c r="H138" s="40"/>
    </row>
    <row r="139" spans="2:8" x14ac:dyDescent="0.2">
      <c r="B139" s="19">
        <v>39904</v>
      </c>
      <c r="C139" s="61">
        <v>665825.40595238097</v>
      </c>
      <c r="D139" s="61">
        <v>261464175.10999998</v>
      </c>
      <c r="E139" s="63">
        <f t="shared" si="5"/>
        <v>392.69179693737851</v>
      </c>
      <c r="F139" s="38"/>
      <c r="G139" s="44"/>
      <c r="H139" s="40"/>
    </row>
    <row r="140" spans="2:8" x14ac:dyDescent="0.2">
      <c r="B140" s="19">
        <v>39934</v>
      </c>
      <c r="C140" s="61">
        <v>501817.1638095238</v>
      </c>
      <c r="D140" s="61">
        <v>205203579.10000002</v>
      </c>
      <c r="E140" s="63">
        <f t="shared" si="5"/>
        <v>408.9210052964425</v>
      </c>
      <c r="F140" s="38"/>
      <c r="G140" s="44"/>
      <c r="H140" s="40"/>
    </row>
    <row r="141" spans="2:8" ht="13.5" thickBot="1" x14ac:dyDescent="0.25">
      <c r="B141" s="19">
        <v>39965</v>
      </c>
      <c r="C141" s="61">
        <v>312655.79476190475</v>
      </c>
      <c r="D141" s="61">
        <v>144413340.84999999</v>
      </c>
      <c r="E141" s="63">
        <f t="shared" si="5"/>
        <v>461.89241737858845</v>
      </c>
      <c r="F141" s="41"/>
      <c r="G141" s="48"/>
      <c r="H141" s="43"/>
    </row>
    <row r="142" spans="2:8" x14ac:dyDescent="0.2">
      <c r="B142" s="19">
        <v>39995</v>
      </c>
      <c r="C142" s="61">
        <v>481822.68761904765</v>
      </c>
      <c r="D142" s="61">
        <v>241704811.5</v>
      </c>
      <c r="E142" s="63">
        <f t="shared" si="5"/>
        <v>501.64680433459273</v>
      </c>
      <c r="F142" s="57" t="s">
        <v>116</v>
      </c>
    </row>
    <row r="143" spans="2:8" x14ac:dyDescent="0.2">
      <c r="B143" s="19">
        <v>40026</v>
      </c>
      <c r="C143" s="61">
        <v>280251.03607142862</v>
      </c>
      <c r="D143" s="61">
        <v>149639197.80000001</v>
      </c>
      <c r="E143" s="63">
        <f t="shared" si="5"/>
        <v>533.94699230250455</v>
      </c>
      <c r="F143" s="11" t="s">
        <v>117</v>
      </c>
    </row>
    <row r="144" spans="2:8" x14ac:dyDescent="0.2">
      <c r="B144" s="19">
        <v>40057</v>
      </c>
      <c r="C144" s="61">
        <v>475917.64761904767</v>
      </c>
      <c r="D144" s="61">
        <v>251646961.19999999</v>
      </c>
      <c r="E144" s="63">
        <f t="shared" si="5"/>
        <v>528.7615671722956</v>
      </c>
      <c r="F144" s="57" t="s">
        <v>141</v>
      </c>
    </row>
    <row r="145" spans="2:8" x14ac:dyDescent="0.2">
      <c r="B145" s="19">
        <v>40087</v>
      </c>
      <c r="C145" s="61">
        <v>315654.95797619043</v>
      </c>
      <c r="D145" s="61">
        <v>166860625.79999998</v>
      </c>
      <c r="E145" s="63">
        <f t="shared" si="5"/>
        <v>528.61715485104503</v>
      </c>
      <c r="F145" s="57" t="s">
        <v>142</v>
      </c>
    </row>
    <row r="146" spans="2:8" x14ac:dyDescent="0.2">
      <c r="B146" s="19">
        <v>40118</v>
      </c>
      <c r="C146" s="61">
        <v>414115.59392857144</v>
      </c>
      <c r="D146" s="61">
        <v>227855363.20000002</v>
      </c>
      <c r="E146" s="63">
        <f t="shared" si="5"/>
        <v>550.22164473067767</v>
      </c>
      <c r="F146" s="11" t="s">
        <v>120</v>
      </c>
    </row>
    <row r="147" spans="2:8" ht="13.5" thickBot="1" x14ac:dyDescent="0.25">
      <c r="B147" s="19">
        <v>40148</v>
      </c>
      <c r="C147" s="61">
        <v>224702.17904761905</v>
      </c>
      <c r="D147" s="61">
        <v>123402623.48</v>
      </c>
      <c r="E147" s="63">
        <f t="shared" si="5"/>
        <v>549.18302974644689</v>
      </c>
    </row>
    <row r="148" spans="2:8" ht="13.5" thickBot="1" x14ac:dyDescent="0.25">
      <c r="B148" s="56" t="s">
        <v>41</v>
      </c>
      <c r="C148" s="64">
        <f>SUM(C136:C147)</f>
        <v>5027613.6633214299</v>
      </c>
      <c r="D148" s="64">
        <f>SUM(D136:D147)</f>
        <v>2297121470.77</v>
      </c>
      <c r="E148" s="66">
        <f>+D148/C148</f>
        <v>456.90095234016758</v>
      </c>
    </row>
    <row r="149" spans="2:8" x14ac:dyDescent="0.2">
      <c r="B149" s="19">
        <v>40179</v>
      </c>
      <c r="C149" s="61">
        <v>323249.36952380952</v>
      </c>
      <c r="D149" s="61">
        <v>171585339.09999999</v>
      </c>
      <c r="E149" s="63">
        <f t="shared" ref="E149:E160" si="6">+D149/C149</f>
        <v>530.81414931379027</v>
      </c>
      <c r="F149" s="199" t="s">
        <v>42</v>
      </c>
      <c r="G149" s="200"/>
      <c r="H149" s="201"/>
    </row>
    <row r="150" spans="2:8" x14ac:dyDescent="0.2">
      <c r="B150" s="19">
        <v>40210</v>
      </c>
      <c r="C150" s="61">
        <v>368026.35261904763</v>
      </c>
      <c r="D150" s="61">
        <v>204861479.69999999</v>
      </c>
      <c r="E150" s="63">
        <f t="shared" si="6"/>
        <v>556.64894169156605</v>
      </c>
      <c r="F150" s="38"/>
      <c r="G150" s="44"/>
      <c r="H150" s="40"/>
    </row>
    <row r="151" spans="2:8" x14ac:dyDescent="0.2">
      <c r="B151" s="19">
        <v>40238</v>
      </c>
      <c r="C151" s="61">
        <v>708637.66785714286</v>
      </c>
      <c r="D151" s="61">
        <v>404387680.30000001</v>
      </c>
      <c r="E151" s="63">
        <f t="shared" si="6"/>
        <v>570.65507330824266</v>
      </c>
      <c r="F151" s="38"/>
      <c r="G151" s="44"/>
      <c r="H151" s="40"/>
    </row>
    <row r="152" spans="2:8" x14ac:dyDescent="0.2">
      <c r="B152" s="19">
        <v>40269</v>
      </c>
      <c r="C152" s="61">
        <v>621262.09885714285</v>
      </c>
      <c r="D152" s="61">
        <v>374891069.31</v>
      </c>
      <c r="E152" s="63">
        <f t="shared" si="6"/>
        <v>603.43463732881753</v>
      </c>
      <c r="F152" s="38"/>
      <c r="G152" s="44"/>
      <c r="H152" s="40"/>
    </row>
    <row r="153" spans="2:8" x14ac:dyDescent="0.2">
      <c r="B153" s="19">
        <v>40299</v>
      </c>
      <c r="C153" s="61">
        <v>736540.50023809529</v>
      </c>
      <c r="D153" s="61">
        <v>454304473.30000001</v>
      </c>
      <c r="E153" s="63">
        <f t="shared" si="6"/>
        <v>616.80854366208075</v>
      </c>
      <c r="F153" s="38"/>
      <c r="G153" s="44"/>
      <c r="H153" s="40"/>
    </row>
    <row r="154" spans="2:8" ht="13.5" thickBot="1" x14ac:dyDescent="0.25">
      <c r="B154" s="19">
        <v>40330</v>
      </c>
      <c r="C154" s="61">
        <v>228943.28338095237</v>
      </c>
      <c r="D154" s="61">
        <v>131880407.58999999</v>
      </c>
      <c r="E154" s="63">
        <f t="shared" si="6"/>
        <v>576.03964458986252</v>
      </c>
      <c r="F154" s="41"/>
      <c r="G154" s="48"/>
      <c r="H154" s="43"/>
    </row>
    <row r="155" spans="2:8" x14ac:dyDescent="0.2">
      <c r="B155" s="19">
        <v>40360</v>
      </c>
      <c r="C155" s="61">
        <v>535683.93154761905</v>
      </c>
      <c r="D155" s="61">
        <v>314086851.90000004</v>
      </c>
      <c r="E155" s="63">
        <f t="shared" si="6"/>
        <v>586.32867891442368</v>
      </c>
      <c r="F155" s="57" t="s">
        <v>116</v>
      </c>
    </row>
    <row r="156" spans="2:8" x14ac:dyDescent="0.2">
      <c r="B156" s="19">
        <v>40391</v>
      </c>
      <c r="C156" s="61">
        <v>597456.04976190475</v>
      </c>
      <c r="D156" s="61">
        <v>352910085.40999997</v>
      </c>
      <c r="E156" s="63">
        <f t="shared" si="6"/>
        <v>590.68794357449383</v>
      </c>
      <c r="F156" s="11" t="s">
        <v>117</v>
      </c>
    </row>
    <row r="157" spans="2:8" x14ac:dyDescent="0.2">
      <c r="B157" s="19">
        <v>40422</v>
      </c>
      <c r="C157" s="61">
        <v>407912.4314880952</v>
      </c>
      <c r="D157" s="61">
        <v>237670003.25999999</v>
      </c>
      <c r="E157" s="63">
        <f t="shared" si="6"/>
        <v>582.64957111741353</v>
      </c>
      <c r="F157" s="57" t="s">
        <v>141</v>
      </c>
    </row>
    <row r="158" spans="2:8" x14ac:dyDescent="0.2">
      <c r="B158" s="19">
        <v>40452</v>
      </c>
      <c r="C158" s="61">
        <v>217374.90333333335</v>
      </c>
      <c r="D158" s="61">
        <v>131509040.09999999</v>
      </c>
      <c r="E158" s="63">
        <f t="shared" si="6"/>
        <v>604.98722751971775</v>
      </c>
      <c r="F158" s="57" t="s">
        <v>142</v>
      </c>
    </row>
    <row r="159" spans="2:8" x14ac:dyDescent="0.2">
      <c r="B159" s="19">
        <v>40483</v>
      </c>
      <c r="C159" s="61">
        <v>373757.60297619051</v>
      </c>
      <c r="D159" s="61">
        <v>236241081.30000001</v>
      </c>
      <c r="E159" s="63">
        <f t="shared" si="6"/>
        <v>632.0703028348812</v>
      </c>
      <c r="F159" s="11" t="s">
        <v>120</v>
      </c>
    </row>
    <row r="160" spans="2:8" ht="13.5" thickBot="1" x14ac:dyDescent="0.25">
      <c r="B160" s="19">
        <v>40513</v>
      </c>
      <c r="C160" s="61">
        <v>295313.61392857146</v>
      </c>
      <c r="D160" s="61">
        <v>195989598.59999999</v>
      </c>
      <c r="E160" s="63">
        <f t="shared" si="6"/>
        <v>663.66597866160237</v>
      </c>
    </row>
    <row r="161" spans="2:8" ht="13.5" thickBot="1" x14ac:dyDescent="0.25">
      <c r="B161" s="56" t="s">
        <v>43</v>
      </c>
      <c r="C161" s="64">
        <f>SUM(C149:C160)</f>
        <v>5414157.8055119049</v>
      </c>
      <c r="D161" s="64">
        <f>SUM(D149:D160)</f>
        <v>3210317109.8699999</v>
      </c>
      <c r="E161" s="66">
        <f>+D161/C161</f>
        <v>592.94856655299623</v>
      </c>
    </row>
    <row r="162" spans="2:8" x14ac:dyDescent="0.2">
      <c r="B162" s="19">
        <v>40544</v>
      </c>
      <c r="C162" s="61">
        <v>210011.06255952382</v>
      </c>
      <c r="D162" s="61">
        <v>146060287.87</v>
      </c>
      <c r="E162" s="63">
        <f t="shared" ref="E162:E173" si="7">+D162/C162</f>
        <v>695.48854279332011</v>
      </c>
      <c r="F162" s="199" t="s">
        <v>44</v>
      </c>
      <c r="G162" s="200"/>
      <c r="H162" s="201"/>
    </row>
    <row r="163" spans="2:8" x14ac:dyDescent="0.2">
      <c r="B163" s="19">
        <v>40575</v>
      </c>
      <c r="C163" s="61">
        <v>449176.10500000004</v>
      </c>
      <c r="D163" s="61">
        <v>322708896.19999999</v>
      </c>
      <c r="E163" s="63">
        <f t="shared" si="7"/>
        <v>718.44626775059635</v>
      </c>
      <c r="F163" s="38"/>
      <c r="G163" s="44"/>
      <c r="H163" s="40"/>
    </row>
    <row r="164" spans="2:8" x14ac:dyDescent="0.2">
      <c r="B164" s="19">
        <v>40603</v>
      </c>
      <c r="C164" s="61">
        <v>466533.82557142864</v>
      </c>
      <c r="D164" s="61">
        <v>379111763.99000001</v>
      </c>
      <c r="E164" s="63">
        <f t="shared" si="7"/>
        <v>812.61366959973225</v>
      </c>
      <c r="F164" s="38"/>
      <c r="G164" s="44"/>
      <c r="H164" s="40"/>
    </row>
    <row r="165" spans="2:8" x14ac:dyDescent="0.2">
      <c r="B165" s="19">
        <v>40634</v>
      </c>
      <c r="C165" s="61">
        <v>551279.03273809538</v>
      </c>
      <c r="D165" s="61">
        <v>482263962.69999999</v>
      </c>
      <c r="E165" s="63">
        <f t="shared" si="7"/>
        <v>874.80918747206658</v>
      </c>
      <c r="F165" s="38"/>
      <c r="G165" s="44"/>
      <c r="H165" s="40"/>
    </row>
    <row r="166" spans="2:8" x14ac:dyDescent="0.2">
      <c r="B166" s="19">
        <v>40664</v>
      </c>
      <c r="C166" s="61">
        <v>469360.52250000008</v>
      </c>
      <c r="D166" s="61">
        <v>411223485.30000001</v>
      </c>
      <c r="E166" s="63">
        <f t="shared" si="7"/>
        <v>876.13564751816114</v>
      </c>
      <c r="F166" s="38"/>
      <c r="G166" s="44"/>
      <c r="H166" s="40"/>
    </row>
    <row r="167" spans="2:8" ht="13.5" thickBot="1" x14ac:dyDescent="0.25">
      <c r="B167" s="19">
        <v>40695</v>
      </c>
      <c r="C167" s="61">
        <v>389734.73866666673</v>
      </c>
      <c r="D167" s="61">
        <v>329785143.80000001</v>
      </c>
      <c r="E167" s="63">
        <f t="shared" si="7"/>
        <v>846.17846725246488</v>
      </c>
      <c r="F167" s="41"/>
      <c r="G167" s="48"/>
      <c r="H167" s="43"/>
    </row>
    <row r="168" spans="2:8" x14ac:dyDescent="0.2">
      <c r="B168" s="19">
        <v>40725</v>
      </c>
      <c r="C168" s="61">
        <v>532124.19238095242</v>
      </c>
      <c r="D168" s="61">
        <v>445440275.39999998</v>
      </c>
      <c r="E168" s="63">
        <f t="shared" si="7"/>
        <v>837.09833489604875</v>
      </c>
      <c r="F168" s="57" t="s">
        <v>116</v>
      </c>
    </row>
    <row r="169" spans="2:8" x14ac:dyDescent="0.2">
      <c r="B169" s="19">
        <v>40756</v>
      </c>
      <c r="C169" s="61">
        <v>223610.61030952382</v>
      </c>
      <c r="D169" s="61">
        <v>190418617.34</v>
      </c>
      <c r="E169" s="63">
        <f t="shared" si="7"/>
        <v>851.56342570873915</v>
      </c>
      <c r="F169" s="11" t="s">
        <v>117</v>
      </c>
    </row>
    <row r="170" spans="2:8" x14ac:dyDescent="0.2">
      <c r="B170" s="19">
        <v>40787</v>
      </c>
      <c r="C170" s="61">
        <v>351206.56047619047</v>
      </c>
      <c r="D170" s="61">
        <v>292086854.80000001</v>
      </c>
      <c r="E170" s="63">
        <f t="shared" si="7"/>
        <v>831.66685270334415</v>
      </c>
      <c r="F170" s="57" t="s">
        <v>141</v>
      </c>
    </row>
    <row r="171" spans="2:8" x14ac:dyDescent="0.2">
      <c r="B171" s="19">
        <v>40817</v>
      </c>
      <c r="C171" s="61">
        <v>400837.43821428565</v>
      </c>
      <c r="D171" s="61">
        <v>325463975.30000007</v>
      </c>
      <c r="E171" s="63">
        <f t="shared" si="7"/>
        <v>811.96002237198388</v>
      </c>
      <c r="F171" s="57" t="s">
        <v>142</v>
      </c>
    </row>
    <row r="172" spans="2:8" x14ac:dyDescent="0.2">
      <c r="B172" s="19">
        <v>40848</v>
      </c>
      <c r="C172" s="61">
        <v>478325.29130952386</v>
      </c>
      <c r="D172" s="61">
        <v>405253021.74000001</v>
      </c>
      <c r="E172" s="63">
        <f t="shared" si="7"/>
        <v>847.23310496613726</v>
      </c>
      <c r="F172" s="11" t="s">
        <v>120</v>
      </c>
    </row>
    <row r="173" spans="2:8" ht="13.5" thickBot="1" x14ac:dyDescent="0.25">
      <c r="B173" s="19">
        <v>40878</v>
      </c>
      <c r="C173" s="61">
        <v>316469.21702380956</v>
      </c>
      <c r="D173" s="61">
        <v>294561730.5</v>
      </c>
      <c r="E173" s="63">
        <f t="shared" si="7"/>
        <v>930.77530026510806</v>
      </c>
    </row>
    <row r="174" spans="2:8" ht="13.5" thickBot="1" x14ac:dyDescent="0.25">
      <c r="B174" s="56" t="s">
        <v>45</v>
      </c>
      <c r="C174" s="64">
        <f>SUM(C162:C173)</f>
        <v>4838668.5967500014</v>
      </c>
      <c r="D174" s="64">
        <f>SUM(D162:D173)</f>
        <v>4024378014.9400005</v>
      </c>
      <c r="E174" s="66">
        <f>+D174/C174</f>
        <v>831.71185099204001</v>
      </c>
    </row>
    <row r="175" spans="2:8" x14ac:dyDescent="0.2">
      <c r="B175" s="19">
        <v>40909</v>
      </c>
      <c r="C175" s="61">
        <v>497479.91273809527</v>
      </c>
      <c r="D175" s="61">
        <v>416058554</v>
      </c>
      <c r="E175" s="63">
        <f t="shared" ref="E175:E186" si="8">+D175/C175</f>
        <v>836.33236910017592</v>
      </c>
      <c r="F175" s="199" t="s">
        <v>46</v>
      </c>
      <c r="G175" s="200"/>
      <c r="H175" s="201"/>
    </row>
    <row r="176" spans="2:8" x14ac:dyDescent="0.2">
      <c r="B176" s="19">
        <v>40940</v>
      </c>
      <c r="C176" s="61">
        <v>496288.82130952389</v>
      </c>
      <c r="D176" s="61">
        <v>431907007.39999998</v>
      </c>
      <c r="E176" s="63">
        <f t="shared" si="8"/>
        <v>870.27349570428771</v>
      </c>
      <c r="F176" s="38"/>
      <c r="G176" s="44"/>
      <c r="H176" s="40"/>
    </row>
    <row r="177" spans="2:10" x14ac:dyDescent="0.2">
      <c r="B177" s="19">
        <v>40969</v>
      </c>
      <c r="C177" s="61">
        <v>430208.45523809531</v>
      </c>
      <c r="D177" s="61">
        <v>387053403.07000005</v>
      </c>
      <c r="E177" s="63">
        <f t="shared" si="8"/>
        <v>899.68804275543243</v>
      </c>
      <c r="F177" s="38"/>
      <c r="G177" s="44"/>
      <c r="H177" s="40"/>
    </row>
    <row r="178" spans="2:10" x14ac:dyDescent="0.2">
      <c r="B178" s="19">
        <v>41000</v>
      </c>
      <c r="C178" s="61">
        <v>482131.57976190478</v>
      </c>
      <c r="D178" s="61">
        <v>435570059</v>
      </c>
      <c r="E178" s="63">
        <f t="shared" si="8"/>
        <v>903.42569805342623</v>
      </c>
      <c r="F178" s="38"/>
      <c r="G178" s="44"/>
      <c r="H178" s="40"/>
    </row>
    <row r="179" spans="2:10" x14ac:dyDescent="0.2">
      <c r="B179" s="19">
        <v>41030</v>
      </c>
      <c r="C179" s="61">
        <v>624061.33333333337</v>
      </c>
      <c r="D179" s="61">
        <v>540202889</v>
      </c>
      <c r="E179" s="63">
        <f t="shared" si="8"/>
        <v>865.62467524559543</v>
      </c>
      <c r="F179" s="38"/>
      <c r="G179" s="44"/>
      <c r="H179" s="40"/>
    </row>
    <row r="180" spans="2:10" ht="13.5" thickBot="1" x14ac:dyDescent="0.25">
      <c r="B180" s="19">
        <v>41061</v>
      </c>
      <c r="C180" s="61">
        <v>427008.96428571432</v>
      </c>
      <c r="D180" s="61">
        <v>334608087</v>
      </c>
      <c r="E180" s="63">
        <f t="shared" si="8"/>
        <v>783.60904567828152</v>
      </c>
      <c r="F180" s="41"/>
      <c r="G180" s="48"/>
      <c r="H180" s="43"/>
    </row>
    <row r="181" spans="2:10" x14ac:dyDescent="0.2">
      <c r="B181" s="19">
        <v>41091</v>
      </c>
      <c r="C181" s="61">
        <v>430579.65853571432</v>
      </c>
      <c r="D181" s="61">
        <v>335063172.63999993</v>
      </c>
      <c r="E181" s="63">
        <f t="shared" si="8"/>
        <v>778.16767698562376</v>
      </c>
      <c r="F181" s="57" t="s">
        <v>116</v>
      </c>
    </row>
    <row r="182" spans="2:10" x14ac:dyDescent="0.2">
      <c r="B182" s="19">
        <v>41122</v>
      </c>
      <c r="C182" s="61">
        <v>361034.66861904762</v>
      </c>
      <c r="D182" s="61">
        <v>303176030.69</v>
      </c>
      <c r="E182" s="63">
        <f t="shared" si="8"/>
        <v>839.74215509453404</v>
      </c>
      <c r="F182" s="11" t="s">
        <v>117</v>
      </c>
    </row>
    <row r="183" spans="2:10" x14ac:dyDescent="0.2">
      <c r="B183" s="19">
        <v>41153</v>
      </c>
      <c r="C183" s="61">
        <v>441032.51485714293</v>
      </c>
      <c r="D183" s="61">
        <v>390696251.01000017</v>
      </c>
      <c r="E183" s="63">
        <f t="shared" si="8"/>
        <v>885.86722712848632</v>
      </c>
      <c r="F183" s="57" t="s">
        <v>141</v>
      </c>
    </row>
    <row r="184" spans="2:10" x14ac:dyDescent="0.2">
      <c r="B184" s="19">
        <v>41183</v>
      </c>
      <c r="C184" s="61">
        <v>382204.83426190465</v>
      </c>
      <c r="D184" s="61">
        <v>337616283.45000005</v>
      </c>
      <c r="E184" s="63">
        <f t="shared" si="8"/>
        <v>883.33860062756185</v>
      </c>
      <c r="F184" s="57" t="s">
        <v>142</v>
      </c>
    </row>
    <row r="185" spans="2:10" x14ac:dyDescent="0.2">
      <c r="B185" s="19">
        <v>41214</v>
      </c>
      <c r="C185" s="61">
        <v>424400.35091666668</v>
      </c>
      <c r="D185" s="61">
        <v>359496445.96999991</v>
      </c>
      <c r="E185" s="63">
        <f t="shared" si="8"/>
        <v>847.06915343853939</v>
      </c>
      <c r="F185" s="11" t="s">
        <v>120</v>
      </c>
    </row>
    <row r="186" spans="2:10" ht="13.5" thickBot="1" x14ac:dyDescent="0.25">
      <c r="B186" s="19">
        <v>41244</v>
      </c>
      <c r="C186" s="61">
        <v>354875.38147619052</v>
      </c>
      <c r="D186" s="61">
        <v>294994099.84000003</v>
      </c>
      <c r="E186" s="63">
        <f t="shared" si="8"/>
        <v>831.26109963700571</v>
      </c>
    </row>
    <row r="187" spans="2:10" ht="13.5" thickBot="1" x14ac:dyDescent="0.25">
      <c r="B187" s="56" t="s">
        <v>47</v>
      </c>
      <c r="C187" s="64">
        <f>SUM(C175:C186)</f>
        <v>5351306.4753333349</v>
      </c>
      <c r="D187" s="64">
        <f>SUM(D175:D186)</f>
        <v>4566442283.0699997</v>
      </c>
      <c r="E187" s="66">
        <f t="shared" ref="E187:E235" si="9">+D187/C187</f>
        <v>853.33222907692914</v>
      </c>
    </row>
    <row r="188" spans="2:10" x14ac:dyDescent="0.2">
      <c r="B188" s="19">
        <v>41275</v>
      </c>
      <c r="C188" s="61">
        <v>482575.64679761889</v>
      </c>
      <c r="D188" s="61">
        <v>402288049.6500001</v>
      </c>
      <c r="E188" s="63">
        <f t="shared" si="9"/>
        <v>833.62691905319139</v>
      </c>
      <c r="F188" s="199" t="s">
        <v>48</v>
      </c>
      <c r="G188" s="200"/>
      <c r="H188" s="201"/>
    </row>
    <row r="189" spans="2:10" x14ac:dyDescent="0.2">
      <c r="B189" s="19">
        <v>41306</v>
      </c>
      <c r="C189" s="61">
        <v>265047.17033333337</v>
      </c>
      <c r="D189" s="61">
        <v>232547545.38000005</v>
      </c>
      <c r="E189" s="63">
        <f t="shared" si="9"/>
        <v>877.38173204241139</v>
      </c>
      <c r="F189" s="38"/>
      <c r="G189" s="44"/>
      <c r="H189" s="40"/>
    </row>
    <row r="190" spans="2:10" x14ac:dyDescent="0.2">
      <c r="B190" s="19">
        <v>41334</v>
      </c>
      <c r="C190" s="61">
        <v>390854.72342857154</v>
      </c>
      <c r="D190" s="61">
        <v>334421296.38999999</v>
      </c>
      <c r="E190" s="63">
        <f t="shared" si="9"/>
        <v>855.61533824245896</v>
      </c>
      <c r="F190" s="38"/>
      <c r="G190" s="44"/>
      <c r="H190" s="40"/>
      <c r="J190" s="13"/>
    </row>
    <row r="191" spans="2:10" x14ac:dyDescent="0.2">
      <c r="B191" s="19">
        <v>41365</v>
      </c>
      <c r="C191" s="61">
        <v>518531.49651190481</v>
      </c>
      <c r="D191" s="61">
        <v>420168623.07000011</v>
      </c>
      <c r="E191" s="63">
        <f t="shared" si="9"/>
        <v>810.30492052347984</v>
      </c>
      <c r="F191" s="38"/>
      <c r="G191" s="44"/>
      <c r="H191" s="40"/>
    </row>
    <row r="192" spans="2:10" x14ac:dyDescent="0.2">
      <c r="B192" s="19">
        <v>41395</v>
      </c>
      <c r="C192" s="61">
        <v>392629.46307142865</v>
      </c>
      <c r="D192" s="61">
        <v>306599078.79000008</v>
      </c>
      <c r="E192" s="63">
        <f t="shared" si="9"/>
        <v>780.8865804200293</v>
      </c>
      <c r="F192" s="38"/>
      <c r="G192" s="44"/>
      <c r="H192" s="40"/>
    </row>
    <row r="193" spans="2:8" ht="13.5" thickBot="1" x14ac:dyDescent="0.25">
      <c r="B193" s="19">
        <v>41426</v>
      </c>
      <c r="C193" s="61">
        <v>524442.70905952388</v>
      </c>
      <c r="D193" s="61">
        <v>412219067.49000001</v>
      </c>
      <c r="E193" s="63">
        <f t="shared" si="9"/>
        <v>786.01353468947445</v>
      </c>
      <c r="F193" s="41"/>
      <c r="G193" s="48"/>
      <c r="H193" s="43"/>
    </row>
    <row r="194" spans="2:8" x14ac:dyDescent="0.2">
      <c r="B194" s="19">
        <v>41456</v>
      </c>
      <c r="C194" s="61">
        <v>442068.5714999999</v>
      </c>
      <c r="D194" s="61">
        <v>354444277.48999995</v>
      </c>
      <c r="E194" s="63">
        <f t="shared" si="9"/>
        <v>801.78574171722141</v>
      </c>
      <c r="F194" s="57" t="s">
        <v>116</v>
      </c>
    </row>
    <row r="195" spans="2:8" x14ac:dyDescent="0.2">
      <c r="B195" s="19">
        <v>41487</v>
      </c>
      <c r="C195" s="61">
        <v>523324.37396428577</v>
      </c>
      <c r="D195" s="61">
        <v>427436680.46999991</v>
      </c>
      <c r="E195" s="63">
        <f t="shared" si="9"/>
        <v>816.77197114302624</v>
      </c>
      <c r="F195" s="11" t="s">
        <v>117</v>
      </c>
    </row>
    <row r="196" spans="2:8" x14ac:dyDescent="0.2">
      <c r="B196" s="19">
        <v>41518</v>
      </c>
      <c r="C196" s="61">
        <v>474479.42529761908</v>
      </c>
      <c r="D196" s="61">
        <v>395278851.40999991</v>
      </c>
      <c r="E196" s="63">
        <f t="shared" si="9"/>
        <v>833.07901319864334</v>
      </c>
      <c r="F196" s="57" t="s">
        <v>141</v>
      </c>
    </row>
    <row r="197" spans="2:8" x14ac:dyDescent="0.2">
      <c r="B197" s="19">
        <v>41548</v>
      </c>
      <c r="C197" s="61">
        <v>374599.44302380958</v>
      </c>
      <c r="D197" s="61">
        <v>299291418.55000001</v>
      </c>
      <c r="E197" s="63">
        <f t="shared" si="9"/>
        <v>798.96386426548156</v>
      </c>
      <c r="F197" s="57" t="s">
        <v>142</v>
      </c>
    </row>
    <row r="198" spans="2:8" x14ac:dyDescent="0.2">
      <c r="B198" s="19">
        <v>41579</v>
      </c>
      <c r="C198" s="61">
        <v>297183.70495238091</v>
      </c>
      <c r="D198" s="61">
        <v>230181191.84999996</v>
      </c>
      <c r="E198" s="63">
        <f t="shared" si="9"/>
        <v>774.54176663852729</v>
      </c>
      <c r="F198" s="11" t="s">
        <v>120</v>
      </c>
    </row>
    <row r="199" spans="2:8" ht="13.5" thickBot="1" x14ac:dyDescent="0.25">
      <c r="B199" s="19">
        <v>41609</v>
      </c>
      <c r="C199" s="61">
        <v>390512.77778571448</v>
      </c>
      <c r="D199" s="61">
        <v>313077917.68999994</v>
      </c>
      <c r="E199" s="63">
        <f t="shared" si="9"/>
        <v>801.70979158534658</v>
      </c>
    </row>
    <row r="200" spans="2:8" ht="13.5" thickBot="1" x14ac:dyDescent="0.25">
      <c r="B200" s="56" t="s">
        <v>49</v>
      </c>
      <c r="C200" s="64">
        <f>SUM(C188:C199)</f>
        <v>5076249.5057261903</v>
      </c>
      <c r="D200" s="64">
        <f>SUM(D188:D199)</f>
        <v>4127953998.23</v>
      </c>
      <c r="E200" s="66">
        <f>+D200/C200</f>
        <v>813.18973655127093</v>
      </c>
    </row>
    <row r="201" spans="2:8" x14ac:dyDescent="0.2">
      <c r="B201" s="19">
        <v>41640</v>
      </c>
      <c r="C201" s="61">
        <v>486070</v>
      </c>
      <c r="D201" s="61">
        <v>390143579</v>
      </c>
      <c r="E201" s="63">
        <f t="shared" si="9"/>
        <v>802.64895796901681</v>
      </c>
      <c r="F201" s="199" t="s">
        <v>53</v>
      </c>
      <c r="G201" s="200"/>
      <c r="H201" s="201"/>
    </row>
    <row r="202" spans="2:8" x14ac:dyDescent="0.2">
      <c r="B202" s="19">
        <v>41671</v>
      </c>
      <c r="C202" s="61">
        <v>445400</v>
      </c>
      <c r="D202" s="61">
        <v>358487294</v>
      </c>
      <c r="E202" s="63">
        <f t="shared" si="9"/>
        <v>804.86594970812757</v>
      </c>
      <c r="F202" s="38"/>
      <c r="G202" s="44"/>
      <c r="H202" s="40"/>
    </row>
    <row r="203" spans="2:8" x14ac:dyDescent="0.2">
      <c r="B203" s="19">
        <v>41699</v>
      </c>
      <c r="C203" s="61">
        <v>489877</v>
      </c>
      <c r="D203" s="61">
        <v>400663577</v>
      </c>
      <c r="E203" s="63">
        <f t="shared" si="9"/>
        <v>817.88607548425421</v>
      </c>
      <c r="F203" s="38"/>
      <c r="G203" s="44"/>
      <c r="H203" s="40"/>
    </row>
    <row r="204" spans="2:8" x14ac:dyDescent="0.2">
      <c r="B204" s="19">
        <v>41730</v>
      </c>
      <c r="C204" s="61">
        <v>471175</v>
      </c>
      <c r="D204" s="61">
        <v>377625224</v>
      </c>
      <c r="E204" s="63">
        <f t="shared" si="9"/>
        <v>801.45428768504269</v>
      </c>
      <c r="F204" s="38"/>
      <c r="G204" s="44"/>
      <c r="H204" s="40"/>
    </row>
    <row r="205" spans="2:8" x14ac:dyDescent="0.2">
      <c r="B205" s="19">
        <v>41760</v>
      </c>
      <c r="C205" s="61">
        <v>438236</v>
      </c>
      <c r="D205" s="61">
        <v>350710712</v>
      </c>
      <c r="E205" s="63">
        <f t="shared" si="9"/>
        <v>800.27818800828777</v>
      </c>
      <c r="F205" s="38"/>
      <c r="G205" s="44"/>
      <c r="H205" s="40"/>
    </row>
    <row r="206" spans="2:8" ht="13.5" thickBot="1" x14ac:dyDescent="0.25">
      <c r="B206" s="19">
        <v>41791</v>
      </c>
      <c r="C206" s="61">
        <v>360246</v>
      </c>
      <c r="D206" s="61">
        <v>279734647</v>
      </c>
      <c r="E206" s="63">
        <f t="shared" si="9"/>
        <v>776.51007089599887</v>
      </c>
      <c r="F206" s="41"/>
      <c r="G206" s="48"/>
      <c r="H206" s="43"/>
    </row>
    <row r="207" spans="2:8" x14ac:dyDescent="0.2">
      <c r="B207" s="19">
        <v>41821</v>
      </c>
      <c r="C207" s="61">
        <v>425670</v>
      </c>
      <c r="D207" s="61">
        <v>337006232</v>
      </c>
      <c r="E207" s="63">
        <f t="shared" si="9"/>
        <v>791.70773603965517</v>
      </c>
      <c r="F207" s="57" t="s">
        <v>116</v>
      </c>
    </row>
    <row r="208" spans="2:8" x14ac:dyDescent="0.2">
      <c r="B208" s="19">
        <v>41852</v>
      </c>
      <c r="C208" s="61">
        <v>519774</v>
      </c>
      <c r="D208" s="61">
        <v>406357117</v>
      </c>
      <c r="E208" s="63">
        <f t="shared" si="9"/>
        <v>781.7957747020821</v>
      </c>
      <c r="F208" s="11" t="s">
        <v>117</v>
      </c>
    </row>
    <row r="209" spans="2:8" x14ac:dyDescent="0.2">
      <c r="B209" s="19">
        <v>41883</v>
      </c>
      <c r="C209" s="61">
        <v>361344</v>
      </c>
      <c r="D209" s="61">
        <v>276449574</v>
      </c>
      <c r="E209" s="63">
        <f t="shared" si="9"/>
        <v>765.05926208820404</v>
      </c>
      <c r="F209" s="57" t="s">
        <v>141</v>
      </c>
    </row>
    <row r="210" spans="2:8" x14ac:dyDescent="0.2">
      <c r="B210" s="19">
        <v>41913</v>
      </c>
      <c r="C210" s="61">
        <v>459861</v>
      </c>
      <c r="D210" s="61">
        <v>329606916</v>
      </c>
      <c r="E210" s="63">
        <f t="shared" si="9"/>
        <v>716.75335807994156</v>
      </c>
      <c r="F210" s="57" t="s">
        <v>142</v>
      </c>
    </row>
    <row r="211" spans="2:8" x14ac:dyDescent="0.2">
      <c r="B211" s="19">
        <v>41944</v>
      </c>
      <c r="C211" s="61">
        <v>295918</v>
      </c>
      <c r="D211" s="61">
        <v>199949773</v>
      </c>
      <c r="E211" s="63">
        <f t="shared" si="9"/>
        <v>675.69317513635531</v>
      </c>
      <c r="F211" s="11" t="s">
        <v>120</v>
      </c>
    </row>
    <row r="212" spans="2:8" ht="13.5" thickBot="1" x14ac:dyDescent="0.25">
      <c r="B212" s="19">
        <v>41974</v>
      </c>
      <c r="C212" s="61">
        <v>454510.57147619053</v>
      </c>
      <c r="D212" s="61">
        <v>250487219.15999985</v>
      </c>
      <c r="E212" s="63">
        <f t="shared" si="9"/>
        <v>551.11417617075506</v>
      </c>
    </row>
    <row r="213" spans="2:8" ht="13.5" thickBot="1" x14ac:dyDescent="0.25">
      <c r="B213" s="56" t="s">
        <v>54</v>
      </c>
      <c r="C213" s="64">
        <f>SUM(C201:C212)</f>
        <v>5208081.5714761904</v>
      </c>
      <c r="D213" s="64">
        <f>SUM(D201:D212)</f>
        <v>3957221864.1599998</v>
      </c>
      <c r="E213" s="66">
        <f>+D213/C213</f>
        <v>759.82332646882026</v>
      </c>
    </row>
    <row r="214" spans="2:8" ht="15" x14ac:dyDescent="0.25">
      <c r="B214" s="19">
        <v>42005</v>
      </c>
      <c r="C214" s="158">
        <v>464487.37736904755</v>
      </c>
      <c r="D214" s="158">
        <v>208575678.52999997</v>
      </c>
      <c r="E214" s="63">
        <f t="shared" si="9"/>
        <v>449.0448797799753</v>
      </c>
      <c r="F214" s="199" t="s">
        <v>55</v>
      </c>
      <c r="G214" s="200"/>
      <c r="H214" s="201"/>
    </row>
    <row r="215" spans="2:8" ht="15" x14ac:dyDescent="0.25">
      <c r="B215" s="19">
        <v>42036</v>
      </c>
      <c r="C215" s="158">
        <v>457638.12321428576</v>
      </c>
      <c r="D215" s="158">
        <v>213265893.05999994</v>
      </c>
      <c r="E215" s="63">
        <f t="shared" si="9"/>
        <v>466.0142637639035</v>
      </c>
      <c r="F215" s="38"/>
      <c r="G215" s="44"/>
      <c r="H215" s="40"/>
    </row>
    <row r="216" spans="2:8" ht="15" x14ac:dyDescent="0.25">
      <c r="B216" s="19">
        <v>42064</v>
      </c>
      <c r="C216" s="158">
        <v>663299.55769047595</v>
      </c>
      <c r="D216" s="158">
        <v>334275624.25</v>
      </c>
      <c r="E216" s="63">
        <f t="shared" si="9"/>
        <v>503.95876248418568</v>
      </c>
      <c r="F216" s="38"/>
      <c r="G216" s="44"/>
      <c r="H216" s="40"/>
    </row>
    <row r="217" spans="2:8" ht="15" x14ac:dyDescent="0.25">
      <c r="B217" s="19">
        <v>42095</v>
      </c>
      <c r="C217" s="158">
        <v>458863.82729761896</v>
      </c>
      <c r="D217" s="158">
        <v>220468868.18000001</v>
      </c>
      <c r="E217" s="63">
        <f t="shared" si="9"/>
        <v>480.46687288123053</v>
      </c>
      <c r="F217" s="38"/>
      <c r="G217" s="44"/>
      <c r="H217" s="40"/>
    </row>
    <row r="218" spans="2:8" ht="15" x14ac:dyDescent="0.25">
      <c r="B218" s="19">
        <v>42125</v>
      </c>
      <c r="C218" s="158">
        <v>495658.7102380952</v>
      </c>
      <c r="D218" s="158">
        <v>257602213.98000005</v>
      </c>
      <c r="E218" s="63">
        <f t="shared" si="9"/>
        <v>519.71691137286371</v>
      </c>
      <c r="F218" s="38"/>
      <c r="G218" s="44"/>
      <c r="H218" s="40"/>
    </row>
    <row r="219" spans="2:8" ht="15.75" thickBot="1" x14ac:dyDescent="0.3">
      <c r="B219" s="19">
        <v>42156</v>
      </c>
      <c r="C219" s="158">
        <v>498557.53338095237</v>
      </c>
      <c r="D219" s="158">
        <v>256083139.66999996</v>
      </c>
      <c r="E219" s="63">
        <f t="shared" si="9"/>
        <v>513.64811987370877</v>
      </c>
      <c r="F219" s="41"/>
      <c r="G219" s="48"/>
      <c r="H219" s="43"/>
    </row>
    <row r="220" spans="2:8" ht="15" x14ac:dyDescent="0.25">
      <c r="B220" s="19">
        <v>42186</v>
      </c>
      <c r="C220" s="158">
        <v>451323.7205833334</v>
      </c>
      <c r="D220" s="158">
        <v>216064198.69999993</v>
      </c>
      <c r="E220" s="63">
        <f t="shared" si="9"/>
        <v>478.734417993227</v>
      </c>
      <c r="F220" s="57" t="s">
        <v>116</v>
      </c>
    </row>
    <row r="221" spans="2:8" ht="15" x14ac:dyDescent="0.25">
      <c r="B221" s="19">
        <v>42217</v>
      </c>
      <c r="C221" s="158">
        <v>396214.03382142837</v>
      </c>
      <c r="D221" s="158">
        <v>170552873.13999999</v>
      </c>
      <c r="E221" s="63">
        <f t="shared" si="9"/>
        <v>430.45641643492945</v>
      </c>
      <c r="F221" s="11" t="s">
        <v>117</v>
      </c>
    </row>
    <row r="222" spans="2:8" ht="15" x14ac:dyDescent="0.25">
      <c r="B222" s="19">
        <v>42248</v>
      </c>
      <c r="C222" s="158">
        <v>336777.7559404762</v>
      </c>
      <c r="D222" s="158">
        <v>139295294.36999997</v>
      </c>
      <c r="E222" s="63">
        <f t="shared" si="9"/>
        <v>413.61192036275617</v>
      </c>
      <c r="F222" s="57" t="s">
        <v>141</v>
      </c>
    </row>
    <row r="223" spans="2:8" ht="15" x14ac:dyDescent="0.25">
      <c r="B223" s="19">
        <v>42278</v>
      </c>
      <c r="C223" s="158">
        <v>535730.77365476219</v>
      </c>
      <c r="D223" s="158">
        <v>214466687.20999998</v>
      </c>
      <c r="E223" s="63">
        <f t="shared" si="9"/>
        <v>400.32549511185533</v>
      </c>
      <c r="F223" s="57" t="s">
        <v>142</v>
      </c>
    </row>
    <row r="224" spans="2:8" ht="15" x14ac:dyDescent="0.25">
      <c r="B224" s="19">
        <v>42309</v>
      </c>
      <c r="C224" s="158">
        <v>394809.74480952381</v>
      </c>
      <c r="D224" s="158">
        <v>155823493.99000004</v>
      </c>
      <c r="E224" s="63">
        <f t="shared" si="9"/>
        <v>394.67995924258958</v>
      </c>
      <c r="F224" s="11" t="s">
        <v>120</v>
      </c>
    </row>
    <row r="225" spans="2:8" ht="15.75" thickBot="1" x14ac:dyDescent="0.3">
      <c r="B225" s="19">
        <v>42339</v>
      </c>
      <c r="C225" s="158">
        <v>518996.61672619043</v>
      </c>
      <c r="D225" s="158">
        <v>179791083.85000005</v>
      </c>
      <c r="E225" s="63">
        <f t="shared" si="9"/>
        <v>346.42053157131335</v>
      </c>
    </row>
    <row r="226" spans="2:8" ht="13.5" thickBot="1" x14ac:dyDescent="0.25">
      <c r="B226" s="56" t="s">
        <v>56</v>
      </c>
      <c r="C226" s="64">
        <f>SUM(C214:C225)</f>
        <v>5672357.7747261915</v>
      </c>
      <c r="D226" s="64">
        <f>SUM(D214:D225)</f>
        <v>2566265048.9299998</v>
      </c>
      <c r="E226" s="66">
        <f>+D226/C226</f>
        <v>452.41593546237044</v>
      </c>
    </row>
    <row r="227" spans="2:8" ht="15" x14ac:dyDescent="0.25">
      <c r="B227" s="19">
        <v>42370</v>
      </c>
      <c r="C227" s="158">
        <v>431002.43586904765</v>
      </c>
      <c r="D227" s="158">
        <v>126303369.54999994</v>
      </c>
      <c r="E227" s="63">
        <f t="shared" si="9"/>
        <v>293.04560494032785</v>
      </c>
      <c r="F227" s="199" t="s">
        <v>76</v>
      </c>
      <c r="G227" s="200"/>
      <c r="H227" s="201"/>
    </row>
    <row r="228" spans="2:8" x14ac:dyDescent="0.2">
      <c r="B228" s="19">
        <v>42401</v>
      </c>
      <c r="C228" s="61">
        <v>523776.15351190488</v>
      </c>
      <c r="D228" s="61">
        <v>145537028.97</v>
      </c>
      <c r="E228" s="63">
        <f t="shared" si="9"/>
        <v>277.8611206221936</v>
      </c>
      <c r="F228" s="38"/>
      <c r="G228" s="44"/>
      <c r="H228" s="40"/>
    </row>
    <row r="229" spans="2:8" x14ac:dyDescent="0.2">
      <c r="B229" s="19">
        <v>42430</v>
      </c>
      <c r="C229" s="61">
        <v>628695.89854761935</v>
      </c>
      <c r="D229" s="61">
        <v>190360196.06000003</v>
      </c>
      <c r="E229" s="63">
        <f t="shared" si="9"/>
        <v>302.78580868709383</v>
      </c>
      <c r="F229" s="38"/>
      <c r="G229" s="44"/>
      <c r="H229" s="40"/>
    </row>
    <row r="230" spans="2:8" x14ac:dyDescent="0.2">
      <c r="B230" s="19">
        <v>42461</v>
      </c>
      <c r="C230" s="61">
        <v>408161.46952380956</v>
      </c>
      <c r="D230" s="61">
        <v>126834597.92000006</v>
      </c>
      <c r="E230" s="63">
        <f t="shared" si="9"/>
        <v>310.74613208339923</v>
      </c>
      <c r="F230" s="38"/>
      <c r="G230" s="44"/>
      <c r="H230" s="40"/>
    </row>
    <row r="231" spans="2:8" x14ac:dyDescent="0.2">
      <c r="B231" s="19">
        <v>42491</v>
      </c>
      <c r="C231" s="61">
        <v>476734.82333047618</v>
      </c>
      <c r="D231" s="61">
        <v>168567118.55000007</v>
      </c>
      <c r="E231" s="63">
        <f t="shared" si="9"/>
        <v>353.58675368496853</v>
      </c>
      <c r="F231" s="38"/>
      <c r="G231" s="44"/>
      <c r="H231" s="40"/>
    </row>
    <row r="232" spans="2:8" ht="13.5" thickBot="1" x14ac:dyDescent="0.25">
      <c r="B232" s="19">
        <v>42522</v>
      </c>
      <c r="C232" s="61">
        <v>628728.86486904765</v>
      </c>
      <c r="D232" s="61">
        <v>249970290.16999996</v>
      </c>
      <c r="E232" s="63">
        <f t="shared" si="9"/>
        <v>397.58042637674038</v>
      </c>
      <c r="F232" s="41"/>
      <c r="G232" s="48"/>
      <c r="H232" s="43"/>
    </row>
    <row r="233" spans="2:8" x14ac:dyDescent="0.2">
      <c r="B233" s="19">
        <v>42552</v>
      </c>
      <c r="C233" s="61">
        <v>466138.13250000001</v>
      </c>
      <c r="D233" s="61">
        <v>175979240.57000002</v>
      </c>
      <c r="E233" s="63">
        <f t="shared" si="9"/>
        <v>377.52594842688615</v>
      </c>
      <c r="F233" s="57" t="s">
        <v>116</v>
      </c>
    </row>
    <row r="234" spans="2:8" x14ac:dyDescent="0.2">
      <c r="B234" s="19">
        <v>42583</v>
      </c>
      <c r="C234" s="61">
        <v>378931.17629761895</v>
      </c>
      <c r="D234" s="61">
        <v>136176303.84999993</v>
      </c>
      <c r="E234" s="63">
        <f t="shared" si="9"/>
        <v>359.36949073581837</v>
      </c>
      <c r="F234" s="11" t="s">
        <v>117</v>
      </c>
    </row>
    <row r="235" spans="2:8" x14ac:dyDescent="0.2">
      <c r="B235" s="19">
        <v>42614</v>
      </c>
      <c r="C235" s="61">
        <v>651434.55723809532</v>
      </c>
      <c r="D235" s="61">
        <v>249007943.11999995</v>
      </c>
      <c r="E235" s="63">
        <f t="shared" si="9"/>
        <v>382.24552313547144</v>
      </c>
      <c r="F235" s="57" t="s">
        <v>141</v>
      </c>
    </row>
    <row r="236" spans="2:8" x14ac:dyDescent="0.2">
      <c r="B236" s="19">
        <v>42644</v>
      </c>
      <c r="C236" s="61">
        <v>526719.57465476182</v>
      </c>
      <c r="D236" s="61">
        <v>213069620.59999999</v>
      </c>
      <c r="E236" s="63">
        <f>+D236/C236</f>
        <v>404.52193321210137</v>
      </c>
      <c r="F236" s="57" t="s">
        <v>142</v>
      </c>
    </row>
    <row r="237" spans="2:8" x14ac:dyDescent="0.2">
      <c r="B237" s="19">
        <v>42675</v>
      </c>
      <c r="C237" s="61">
        <v>356515.56620238099</v>
      </c>
      <c r="D237" s="61">
        <v>138930022.79000002</v>
      </c>
      <c r="E237" s="63">
        <f t="shared" ref="E237:E238" si="10">+D237/C237</f>
        <v>389.68851842820931</v>
      </c>
      <c r="F237" s="11" t="s">
        <v>120</v>
      </c>
    </row>
    <row r="238" spans="2:8" ht="13.5" thickBot="1" x14ac:dyDescent="0.25">
      <c r="B238" s="19">
        <v>42705</v>
      </c>
      <c r="C238" s="61">
        <v>525369.99184523826</v>
      </c>
      <c r="D238" s="61">
        <v>211502568.61000004</v>
      </c>
      <c r="E238" s="63">
        <f t="shared" si="10"/>
        <v>402.57831983731529</v>
      </c>
    </row>
    <row r="239" spans="2:8" ht="13.5" thickBot="1" x14ac:dyDescent="0.25">
      <c r="B239" s="56" t="s">
        <v>57</v>
      </c>
      <c r="C239" s="64">
        <f>SUM(C227:C238)</f>
        <v>6002208.64439</v>
      </c>
      <c r="D239" s="64">
        <f>SUM(D227:D238)</f>
        <v>2132238300.7599998</v>
      </c>
      <c r="E239" s="66">
        <f>+D239/C239</f>
        <v>355.24228281416191</v>
      </c>
    </row>
    <row r="240" spans="2:8" ht="15" x14ac:dyDescent="0.25">
      <c r="B240" s="19">
        <v>42736</v>
      </c>
      <c r="C240" s="158">
        <v>505196.06589285738</v>
      </c>
      <c r="D240" s="158">
        <v>221102690.79999995</v>
      </c>
      <c r="E240" s="63">
        <f t="shared" ref="E240:E251" si="11">+D240/C240</f>
        <v>437.65719040039335</v>
      </c>
    </row>
    <row r="241" spans="2:5" x14ac:dyDescent="0.2">
      <c r="B241" s="19">
        <v>42767</v>
      </c>
      <c r="C241" s="61">
        <v>425287.88705952384</v>
      </c>
      <c r="D241" s="61">
        <v>180073425.35999998</v>
      </c>
      <c r="E241" s="63">
        <f t="shared" si="11"/>
        <v>423.41536366117259</v>
      </c>
    </row>
    <row r="242" spans="2:5" x14ac:dyDescent="0.2">
      <c r="B242" s="19">
        <v>42795</v>
      </c>
      <c r="C242" s="61">
        <v>568209.5378928571</v>
      </c>
      <c r="D242" s="61">
        <v>234989176.21999994</v>
      </c>
      <c r="E242" s="63">
        <f t="shared" si="11"/>
        <v>413.56077388533743</v>
      </c>
    </row>
    <row r="243" spans="2:5" x14ac:dyDescent="0.2">
      <c r="B243" s="19">
        <v>42826</v>
      </c>
      <c r="C243" s="61">
        <v>386778.97749999992</v>
      </c>
      <c r="D243" s="61">
        <v>159285346.38999999</v>
      </c>
      <c r="E243" s="63">
        <f t="shared" si="11"/>
        <v>411.82524298389518</v>
      </c>
    </row>
    <row r="244" spans="2:5" x14ac:dyDescent="0.2">
      <c r="B244" s="19">
        <v>42856</v>
      </c>
      <c r="C244" s="61">
        <v>381600.76523809531</v>
      </c>
      <c r="D244" s="61">
        <v>151731903.92000002</v>
      </c>
      <c r="E244" s="63">
        <f t="shared" si="11"/>
        <v>397.61949592875862</v>
      </c>
    </row>
    <row r="245" spans="2:5" x14ac:dyDescent="0.2">
      <c r="B245" s="19">
        <v>42887</v>
      </c>
      <c r="C245" s="61">
        <v>592925.22070238087</v>
      </c>
      <c r="D245" s="61">
        <v>231430600.70000002</v>
      </c>
      <c r="E245" s="63">
        <f t="shared" si="11"/>
        <v>390.32004816028348</v>
      </c>
    </row>
    <row r="246" spans="2:5" x14ac:dyDescent="0.2">
      <c r="B246" s="19">
        <v>42917</v>
      </c>
      <c r="C246" s="61">
        <v>392654.99663095223</v>
      </c>
      <c r="D246" s="61">
        <v>147082623.40000001</v>
      </c>
      <c r="E246" s="63">
        <f t="shared" si="11"/>
        <v>374.58487644877653</v>
      </c>
    </row>
    <row r="247" spans="2:5" x14ac:dyDescent="0.2">
      <c r="B247" s="19">
        <v>42948</v>
      </c>
      <c r="C247" s="61">
        <v>651961.75115476188</v>
      </c>
      <c r="D247" s="61">
        <v>268903587.44</v>
      </c>
      <c r="E247" s="63">
        <f t="shared" si="11"/>
        <v>412.45301118311772</v>
      </c>
    </row>
    <row r="248" spans="2:5" x14ac:dyDescent="0.2">
      <c r="B248" s="19">
        <v>42979</v>
      </c>
      <c r="C248" s="61">
        <v>407536.54154761898</v>
      </c>
      <c r="D248" s="61">
        <v>182478769.72999999</v>
      </c>
      <c r="E248" s="63">
        <f t="shared" si="11"/>
        <v>447.76051010551674</v>
      </c>
    </row>
    <row r="249" spans="2:5" x14ac:dyDescent="0.2">
      <c r="B249" s="19">
        <v>43009</v>
      </c>
      <c r="C249" s="61">
        <v>427789.79238095233</v>
      </c>
      <c r="D249" s="61">
        <v>198065768.70000005</v>
      </c>
      <c r="E249" s="63">
        <f t="shared" si="11"/>
        <v>462.99788407204426</v>
      </c>
    </row>
    <row r="250" spans="2:5" x14ac:dyDescent="0.2">
      <c r="B250" s="19">
        <v>43040</v>
      </c>
      <c r="C250" s="61">
        <v>560625.7085595238</v>
      </c>
      <c r="D250" s="61">
        <v>270893363.40999997</v>
      </c>
      <c r="E250" s="63">
        <f t="shared" si="11"/>
        <v>483.1982537975926</v>
      </c>
    </row>
    <row r="251" spans="2:5" ht="13.5" thickBot="1" x14ac:dyDescent="0.25">
      <c r="B251" s="19">
        <v>43070</v>
      </c>
      <c r="C251" s="61">
        <v>453079.17594047618</v>
      </c>
      <c r="D251" s="61">
        <v>222174874.66000003</v>
      </c>
      <c r="E251" s="63">
        <f t="shared" si="11"/>
        <v>490.36655502610984</v>
      </c>
    </row>
    <row r="252" spans="2:5" ht="13.5" thickBot="1" x14ac:dyDescent="0.25">
      <c r="B252" s="56" t="s">
        <v>58</v>
      </c>
      <c r="C252" s="64">
        <f>SUM(C240:C251)</f>
        <v>5753646.4205000009</v>
      </c>
      <c r="D252" s="64">
        <f>SUM(D240:D251)</f>
        <v>2468212130.73</v>
      </c>
      <c r="E252" s="66">
        <f>+D252/C252</f>
        <v>428.98224019047535</v>
      </c>
    </row>
    <row r="253" spans="2:5" ht="15" x14ac:dyDescent="0.25">
      <c r="B253" s="19">
        <v>43101</v>
      </c>
      <c r="C253" s="158">
        <v>472287.49322619045</v>
      </c>
      <c r="D253" s="158">
        <v>245026612.72000006</v>
      </c>
      <c r="E253" s="63">
        <f t="shared" ref="E253:E277" si="12">+D253/C253</f>
        <v>518.80817560131879</v>
      </c>
    </row>
    <row r="254" spans="2:5" x14ac:dyDescent="0.2">
      <c r="B254" s="19">
        <v>43132</v>
      </c>
      <c r="C254" s="61">
        <v>534611.00080952386</v>
      </c>
      <c r="D254" s="61">
        <v>278174080.74999994</v>
      </c>
      <c r="E254" s="63">
        <f t="shared" si="12"/>
        <v>520.329885334908</v>
      </c>
    </row>
    <row r="255" spans="2:5" x14ac:dyDescent="0.2">
      <c r="B255" s="19">
        <v>43160</v>
      </c>
      <c r="C255" s="61">
        <v>355205.25865476183</v>
      </c>
      <c r="D255" s="61">
        <v>181280351.15999997</v>
      </c>
      <c r="E255" s="63">
        <f t="shared" si="12"/>
        <v>510.35379331529992</v>
      </c>
    </row>
    <row r="256" spans="2:5" x14ac:dyDescent="0.2">
      <c r="B256" s="19">
        <v>43191</v>
      </c>
      <c r="C256" s="61">
        <v>533324.20998809522</v>
      </c>
      <c r="D256" s="61">
        <v>279704858.60000002</v>
      </c>
      <c r="E256" s="63">
        <f t="shared" si="12"/>
        <v>524.45558135499527</v>
      </c>
    </row>
    <row r="257" spans="2:5" x14ac:dyDescent="0.2">
      <c r="B257" s="19">
        <v>43221</v>
      </c>
      <c r="C257" s="61">
        <v>597079.77783333336</v>
      </c>
      <c r="D257" s="61">
        <v>344178600.77999997</v>
      </c>
      <c r="E257" s="63">
        <f t="shared" si="12"/>
        <v>576.43653923257261</v>
      </c>
    </row>
    <row r="258" spans="2:5" x14ac:dyDescent="0.2">
      <c r="B258" s="19">
        <v>43252</v>
      </c>
      <c r="C258" s="61">
        <v>601220.55752380961</v>
      </c>
      <c r="D258" s="61">
        <v>351438464.77999991</v>
      </c>
      <c r="E258" s="63">
        <f t="shared" si="12"/>
        <v>584.54166342454482</v>
      </c>
    </row>
    <row r="259" spans="2:5" x14ac:dyDescent="0.2">
      <c r="B259" s="19">
        <v>43282</v>
      </c>
      <c r="C259" s="61">
        <v>414380.87115476193</v>
      </c>
      <c r="D259" s="61">
        <v>242018461.91999996</v>
      </c>
      <c r="E259" s="63">
        <f t="shared" si="12"/>
        <v>584.04834481273997</v>
      </c>
    </row>
    <row r="260" spans="2:5" x14ac:dyDescent="0.2">
      <c r="B260" s="19">
        <v>43313</v>
      </c>
      <c r="C260" s="61">
        <v>483101.28136904765</v>
      </c>
      <c r="D260" s="61">
        <v>277977826.13999999</v>
      </c>
      <c r="E260" s="63">
        <f t="shared" si="12"/>
        <v>575.40279204444698</v>
      </c>
    </row>
    <row r="261" spans="2:5" x14ac:dyDescent="0.2">
      <c r="B261" s="19">
        <v>43344</v>
      </c>
      <c r="C261" s="61">
        <v>520015.85851190484</v>
      </c>
      <c r="D261" s="61">
        <v>308371348.88000005</v>
      </c>
      <c r="E261" s="63">
        <f t="shared" si="12"/>
        <v>593.00373985217686</v>
      </c>
    </row>
    <row r="262" spans="2:5" x14ac:dyDescent="0.2">
      <c r="B262" s="19">
        <v>43374</v>
      </c>
      <c r="C262" s="61">
        <v>512665.6817380953</v>
      </c>
      <c r="D262" s="61">
        <v>318299153.02000004</v>
      </c>
      <c r="E262" s="63">
        <f t="shared" si="12"/>
        <v>620.87080208073894</v>
      </c>
    </row>
    <row r="263" spans="2:5" x14ac:dyDescent="0.2">
      <c r="B263" s="19">
        <v>43405</v>
      </c>
      <c r="C263" s="61">
        <v>465842.87845238094</v>
      </c>
      <c r="D263" s="61">
        <v>271454262.98999995</v>
      </c>
      <c r="E263" s="63">
        <f t="shared" si="12"/>
        <v>582.71635254320699</v>
      </c>
    </row>
    <row r="264" spans="2:5" ht="13.5" thickBot="1" x14ac:dyDescent="0.25">
      <c r="B264" s="19">
        <v>43435</v>
      </c>
      <c r="C264" s="61">
        <v>378499.716404762</v>
      </c>
      <c r="D264" s="61">
        <v>184674479.84999996</v>
      </c>
      <c r="E264" s="63">
        <f t="shared" si="12"/>
        <v>487.91180507124028</v>
      </c>
    </row>
    <row r="265" spans="2:5" ht="13.5" thickBot="1" x14ac:dyDescent="0.25">
      <c r="B265" s="56" t="s">
        <v>59</v>
      </c>
      <c r="C265" s="64">
        <f>SUM(C253:C264)</f>
        <v>5868234.5856666667</v>
      </c>
      <c r="D265" s="64">
        <f>SUM(D253:D264)</f>
        <v>3282598501.5899997</v>
      </c>
      <c r="E265" s="66">
        <f>+D265/C265</f>
        <v>559.38433504479212</v>
      </c>
    </row>
    <row r="266" spans="2:5" ht="15" x14ac:dyDescent="0.25">
      <c r="B266" s="19">
        <v>43466</v>
      </c>
      <c r="C266" s="158">
        <v>397617.55173809535</v>
      </c>
      <c r="D266" s="158">
        <v>192796765.18000001</v>
      </c>
      <c r="E266" s="63">
        <f t="shared" si="12"/>
        <v>484.87991623416139</v>
      </c>
    </row>
    <row r="267" spans="2:5" x14ac:dyDescent="0.2">
      <c r="B267" s="19">
        <v>43497</v>
      </c>
      <c r="C267" s="61">
        <v>518612.14535714284</v>
      </c>
      <c r="D267" s="61">
        <v>263343959.15999994</v>
      </c>
      <c r="E267" s="63">
        <f t="shared" si="12"/>
        <v>507.7859466223025</v>
      </c>
    </row>
    <row r="268" spans="2:5" x14ac:dyDescent="0.2">
      <c r="B268" s="19">
        <v>43525</v>
      </c>
      <c r="C268" s="61">
        <v>577492.01474999997</v>
      </c>
      <c r="D268" s="61">
        <v>308420816.24000001</v>
      </c>
      <c r="E268" s="63">
        <f t="shared" si="12"/>
        <v>534.0694041865105</v>
      </c>
    </row>
    <row r="269" spans="2:5" x14ac:dyDescent="0.2">
      <c r="B269" s="19">
        <v>43556</v>
      </c>
      <c r="C269" s="61">
        <v>504318.72133333341</v>
      </c>
      <c r="D269" s="61">
        <v>273908889.25</v>
      </c>
      <c r="E269" s="63">
        <f t="shared" si="12"/>
        <v>543.12655402883161</v>
      </c>
    </row>
    <row r="270" spans="2:5" x14ac:dyDescent="0.2">
      <c r="B270" s="19">
        <v>43586</v>
      </c>
      <c r="C270" s="61">
        <v>642699.78152380977</v>
      </c>
      <c r="D270" s="61">
        <v>357902760.36999995</v>
      </c>
      <c r="E270" s="63">
        <f t="shared" si="12"/>
        <v>556.87394123805359</v>
      </c>
    </row>
    <row r="271" spans="2:5" x14ac:dyDescent="0.2">
      <c r="B271" s="19">
        <v>43617</v>
      </c>
      <c r="C271" s="61">
        <v>400824.25346428575</v>
      </c>
      <c r="D271" s="61">
        <v>204111641.96999997</v>
      </c>
      <c r="E271" s="63">
        <f t="shared" si="12"/>
        <v>509.2297689221212</v>
      </c>
    </row>
    <row r="272" spans="2:5" x14ac:dyDescent="0.2">
      <c r="B272" s="19">
        <v>43647</v>
      </c>
      <c r="C272" s="61">
        <v>436838.72471428569</v>
      </c>
      <c r="D272" s="61">
        <v>225884094.11000001</v>
      </c>
      <c r="E272" s="63">
        <f t="shared" si="12"/>
        <v>517.08807239499993</v>
      </c>
    </row>
    <row r="273" spans="2:5" x14ac:dyDescent="0.2">
      <c r="B273" s="19">
        <v>43678</v>
      </c>
      <c r="C273" s="61">
        <v>652264.73313095211</v>
      </c>
      <c r="D273" s="61">
        <v>327431170.65000021</v>
      </c>
      <c r="E273" s="63">
        <f t="shared" si="12"/>
        <v>501.99122230369522</v>
      </c>
    </row>
    <row r="274" spans="2:5" x14ac:dyDescent="0.2">
      <c r="B274" s="19">
        <v>43709</v>
      </c>
      <c r="C274" s="61">
        <v>337379.22710714285</v>
      </c>
      <c r="D274" s="61">
        <v>169649993.00999996</v>
      </c>
      <c r="E274" s="63">
        <f t="shared" si="12"/>
        <v>502.84658739858793</v>
      </c>
    </row>
    <row r="275" spans="2:5" x14ac:dyDescent="0.2">
      <c r="B275" s="19">
        <v>43739</v>
      </c>
      <c r="C275" s="61">
        <v>653056.37234523811</v>
      </c>
      <c r="D275" s="61">
        <v>343809257.75999993</v>
      </c>
      <c r="E275" s="63">
        <f t="shared" si="12"/>
        <v>526.4618374755637</v>
      </c>
    </row>
    <row r="276" spans="2:5" x14ac:dyDescent="0.2">
      <c r="B276" s="19">
        <v>43770</v>
      </c>
      <c r="C276" s="61">
        <v>471240.86134523811</v>
      </c>
      <c r="D276" s="61">
        <v>243584079.48999995</v>
      </c>
      <c r="E276" s="63">
        <f t="shared" si="12"/>
        <v>516.89931725073097</v>
      </c>
    </row>
    <row r="277" spans="2:5" ht="13.5" thickBot="1" x14ac:dyDescent="0.25">
      <c r="B277" s="19">
        <v>43800</v>
      </c>
      <c r="C277" s="61">
        <v>523035.27785714308</v>
      </c>
      <c r="D277" s="61">
        <v>267924758.72999996</v>
      </c>
      <c r="E277" s="63">
        <f t="shared" si="12"/>
        <v>512.24988078754109</v>
      </c>
    </row>
    <row r="278" spans="2:5" ht="13.5" thickBot="1" x14ac:dyDescent="0.25">
      <c r="B278" s="56" t="s">
        <v>60</v>
      </c>
      <c r="C278" s="64">
        <f>SUM(C266:C277)</f>
        <v>6115379.6646666676</v>
      </c>
      <c r="D278" s="64">
        <f>SUM(D266:D277)</f>
        <v>3178768185.9199991</v>
      </c>
      <c r="E278" s="66">
        <f>+D278/C278</f>
        <v>519.79899208649783</v>
      </c>
    </row>
    <row r="279" spans="2:5" ht="15" x14ac:dyDescent="0.25">
      <c r="B279" s="19">
        <v>43831</v>
      </c>
      <c r="C279" s="158">
        <v>712267.99765476212</v>
      </c>
      <c r="D279" s="158">
        <v>366749257.91000003</v>
      </c>
      <c r="E279" s="63">
        <v>514.90346206423862</v>
      </c>
    </row>
    <row r="280" spans="2:5" x14ac:dyDescent="0.2">
      <c r="B280" s="19">
        <v>43862</v>
      </c>
      <c r="C280" s="61">
        <v>301815.46114285709</v>
      </c>
      <c r="D280" s="61">
        <v>136536641.53000003</v>
      </c>
      <c r="E280" s="63">
        <v>452.38451672750352</v>
      </c>
    </row>
    <row r="281" spans="2:5" x14ac:dyDescent="0.2">
      <c r="B281" s="19">
        <v>43891</v>
      </c>
      <c r="C281" s="61">
        <v>824067.71383880964</v>
      </c>
      <c r="D281" s="61">
        <v>324493191.21999985</v>
      </c>
      <c r="E281" s="63">
        <v>393.77005769148695</v>
      </c>
    </row>
    <row r="282" spans="2:5" x14ac:dyDescent="0.2">
      <c r="B282" s="19">
        <v>43922</v>
      </c>
      <c r="C282" s="61">
        <v>302591.31822619046</v>
      </c>
      <c r="D282" s="61">
        <v>91287230.859999985</v>
      </c>
      <c r="E282" s="63">
        <v>301.68489762076302</v>
      </c>
    </row>
    <row r="283" spans="2:5" x14ac:dyDescent="0.2">
      <c r="B283" s="19">
        <v>43952</v>
      </c>
      <c r="C283" s="61">
        <v>325605.902797619</v>
      </c>
      <c r="D283" s="61">
        <v>79513129.310000032</v>
      </c>
      <c r="E283" s="63">
        <v>244.20051549072062</v>
      </c>
    </row>
    <row r="284" spans="2:5" x14ac:dyDescent="0.2">
      <c r="B284" s="19">
        <v>43983</v>
      </c>
      <c r="C284" s="61">
        <v>491475.17526190489</v>
      </c>
      <c r="D284" s="61">
        <v>138189697.18999997</v>
      </c>
      <c r="E284" s="63">
        <v>281.17330059724645</v>
      </c>
    </row>
    <row r="285" spans="2:5" x14ac:dyDescent="0.2">
      <c r="B285" s="19">
        <v>44013</v>
      </c>
      <c r="C285" s="61">
        <v>776564.3793095242</v>
      </c>
      <c r="D285" s="61">
        <v>248753558.32999995</v>
      </c>
      <c r="E285" s="63">
        <v>320.32573854491898</v>
      </c>
    </row>
    <row r="286" spans="2:5" x14ac:dyDescent="0.2">
      <c r="B286" s="19">
        <v>44044</v>
      </c>
      <c r="C286" s="61">
        <v>365725.30686904758</v>
      </c>
      <c r="D286" s="61">
        <v>121661290.30000001</v>
      </c>
      <c r="E286" s="63">
        <v>332.65756570562485</v>
      </c>
    </row>
    <row r="287" spans="2:5" x14ac:dyDescent="0.2">
      <c r="B287" s="19">
        <v>44075</v>
      </c>
      <c r="C287" s="61">
        <v>576763.12464285712</v>
      </c>
      <c r="D287" s="61">
        <v>183088075.26000005</v>
      </c>
      <c r="E287" s="63">
        <v>317.44067440749046</v>
      </c>
    </row>
    <row r="288" spans="2:5" x14ac:dyDescent="0.2">
      <c r="B288" s="19">
        <v>44105</v>
      </c>
      <c r="C288" s="61">
        <v>611016.49998809525</v>
      </c>
      <c r="D288" s="61">
        <v>185574365.69000006</v>
      </c>
      <c r="E288" s="63">
        <v>303.71416433699534</v>
      </c>
    </row>
    <row r="289" spans="2:5" x14ac:dyDescent="0.2">
      <c r="B289" s="19">
        <v>44136</v>
      </c>
      <c r="C289" s="61">
        <v>280651.75946428574</v>
      </c>
      <c r="D289" s="61">
        <v>83255010.99000001</v>
      </c>
      <c r="E289" s="63">
        <v>296.64881185465936</v>
      </c>
    </row>
    <row r="290" spans="2:5" ht="13.5" thickBot="1" x14ac:dyDescent="0.25">
      <c r="B290" s="19">
        <v>44166</v>
      </c>
      <c r="C290" s="61">
        <v>734888.06540476182</v>
      </c>
      <c r="D290" s="61">
        <v>255994537.25000006</v>
      </c>
      <c r="E290" s="63">
        <v>348.34493755045992</v>
      </c>
    </row>
    <row r="291" spans="2:5" ht="13.5" thickBot="1" x14ac:dyDescent="0.25">
      <c r="B291" s="56" t="s">
        <v>61</v>
      </c>
      <c r="C291" s="64">
        <f>SUM(C279:C290)</f>
        <v>6303432.7046007141</v>
      </c>
      <c r="D291" s="64">
        <f>SUM(D279:D290)</f>
        <v>2215095985.8400002</v>
      </c>
      <c r="E291" s="66">
        <f>+D291/C291</f>
        <v>351.41106277271086</v>
      </c>
    </row>
    <row r="292" spans="2:5" ht="15" x14ac:dyDescent="0.25">
      <c r="B292" s="19">
        <v>44197</v>
      </c>
      <c r="C292" s="169">
        <v>353587.07492857153</v>
      </c>
      <c r="D292" s="169">
        <v>135578191.66</v>
      </c>
      <c r="E292" s="63">
        <v>383.43650340552824</v>
      </c>
    </row>
    <row r="293" spans="2:5" x14ac:dyDescent="0.2">
      <c r="B293" s="19">
        <v>44228</v>
      </c>
      <c r="C293" s="61">
        <v>409588.95291666663</v>
      </c>
      <c r="D293" s="61">
        <v>171102478.91000003</v>
      </c>
      <c r="E293" s="63">
        <v>417.74192807590657</v>
      </c>
    </row>
    <row r="294" spans="2:5" x14ac:dyDescent="0.2">
      <c r="B294" s="19">
        <v>44256</v>
      </c>
      <c r="C294" s="61">
        <v>767223.75966666662</v>
      </c>
      <c r="D294" s="61">
        <v>364741274.15999997</v>
      </c>
      <c r="E294" s="63">
        <v>475.40403899700397</v>
      </c>
    </row>
    <row r="295" spans="2:5" x14ac:dyDescent="0.2">
      <c r="B295" s="19">
        <v>44287</v>
      </c>
      <c r="C295" s="61">
        <v>395422.53855952388</v>
      </c>
      <c r="D295" s="61">
        <v>181495347.12000003</v>
      </c>
      <c r="E295" s="63">
        <v>458.99090067340489</v>
      </c>
    </row>
    <row r="296" spans="2:5" x14ac:dyDescent="0.2">
      <c r="B296" s="19">
        <v>44317</v>
      </c>
      <c r="C296" s="61">
        <v>392261.99355952378</v>
      </c>
      <c r="D296" s="61">
        <v>192600088.97</v>
      </c>
      <c r="E296" s="63">
        <v>490.99859821309428</v>
      </c>
    </row>
    <row r="297" spans="2:5" x14ac:dyDescent="0.2">
      <c r="B297" s="19">
        <v>44348</v>
      </c>
      <c r="C297" s="61">
        <v>403376.22602380958</v>
      </c>
      <c r="D297" s="61">
        <v>206699016.25999999</v>
      </c>
      <c r="E297" s="63">
        <v>512.4224059942477</v>
      </c>
    </row>
    <row r="298" spans="2:5" x14ac:dyDescent="0.2">
      <c r="B298" s="19">
        <v>44378</v>
      </c>
      <c r="C298" s="61">
        <v>639980.86760714301</v>
      </c>
      <c r="D298" s="61">
        <v>342213070.95000011</v>
      </c>
      <c r="E298" s="63">
        <v>534.72390859045197</v>
      </c>
    </row>
    <row r="299" spans="2:5" x14ac:dyDescent="0.2">
      <c r="B299" s="19">
        <v>44409</v>
      </c>
      <c r="C299" s="61">
        <v>633852.51416666666</v>
      </c>
      <c r="D299" s="61">
        <v>335833766.62999994</v>
      </c>
      <c r="E299" s="63">
        <v>529.82950942700688</v>
      </c>
    </row>
    <row r="300" spans="2:5" x14ac:dyDescent="0.2">
      <c r="B300" s="19">
        <v>44440</v>
      </c>
      <c r="C300" s="61">
        <v>700395.05792857148</v>
      </c>
      <c r="D300" s="61">
        <v>366605574.26999998</v>
      </c>
      <c r="E300" s="63">
        <v>523.42684335072443</v>
      </c>
    </row>
    <row r="301" spans="2:5" x14ac:dyDescent="0.2">
      <c r="B301" s="19">
        <v>44470</v>
      </c>
      <c r="C301" s="61">
        <v>632678.81051190489</v>
      </c>
      <c r="D301" s="61">
        <v>368066609.90999997</v>
      </c>
      <c r="E301" s="63">
        <v>581.75902811126969</v>
      </c>
    </row>
    <row r="302" spans="2:5" x14ac:dyDescent="0.2">
      <c r="B302" s="19">
        <v>44501</v>
      </c>
      <c r="C302" s="61">
        <v>642659.3852619048</v>
      </c>
      <c r="D302" s="61">
        <v>402202915.16000003</v>
      </c>
      <c r="E302" s="63">
        <v>625.84150233189098</v>
      </c>
    </row>
    <row r="303" spans="2:5" ht="13.5" thickBot="1" x14ac:dyDescent="0.25">
      <c r="B303" s="19">
        <v>44531</v>
      </c>
      <c r="C303" s="61">
        <v>582659.25872619054</v>
      </c>
      <c r="D303" s="61">
        <v>332731703.66000009</v>
      </c>
      <c r="E303" s="63">
        <v>571.05709499479678</v>
      </c>
    </row>
    <row r="304" spans="2:5" ht="13.5" thickBot="1" x14ac:dyDescent="0.25">
      <c r="B304" s="56" t="s">
        <v>78</v>
      </c>
      <c r="C304" s="64">
        <v>6553686.439857143</v>
      </c>
      <c r="D304" s="64">
        <v>3399870037.6599998</v>
      </c>
      <c r="E304" s="66">
        <v>518.77215500931266</v>
      </c>
    </row>
    <row r="305" spans="2:5" ht="15" x14ac:dyDescent="0.25">
      <c r="B305" s="19">
        <v>44562</v>
      </c>
      <c r="C305" s="169">
        <v>696580.90735714289</v>
      </c>
      <c r="D305" s="169">
        <v>424874960.78999984</v>
      </c>
      <c r="E305" s="63">
        <v>609.94344849615993</v>
      </c>
    </row>
    <row r="306" spans="2:5" x14ac:dyDescent="0.2">
      <c r="B306" s="19">
        <v>44593</v>
      </c>
      <c r="C306" s="61">
        <v>633006.93873809522</v>
      </c>
      <c r="D306" s="61">
        <v>437391932.72000009</v>
      </c>
      <c r="E306" s="63">
        <v>690.97494190497287</v>
      </c>
    </row>
    <row r="307" spans="2:5" x14ac:dyDescent="0.2">
      <c r="B307" s="19">
        <v>44621</v>
      </c>
      <c r="C307" s="61">
        <v>709039.94702380965</v>
      </c>
      <c r="D307" s="61">
        <v>571793204.37999988</v>
      </c>
      <c r="E307" s="63">
        <v>806.43298981968212</v>
      </c>
    </row>
    <row r="308" spans="2:5" x14ac:dyDescent="0.2">
      <c r="B308" s="19">
        <v>44652</v>
      </c>
      <c r="C308" s="61">
        <v>507459.75626190478</v>
      </c>
      <c r="D308" s="61">
        <v>494320044.71000004</v>
      </c>
      <c r="E308" s="63">
        <v>974.10688948283178</v>
      </c>
    </row>
    <row r="309" spans="2:5" x14ac:dyDescent="0.2">
      <c r="B309" s="19">
        <v>44682</v>
      </c>
      <c r="C309" s="61">
        <v>883721.26430952398</v>
      </c>
      <c r="D309" s="61">
        <v>944237137.02999961</v>
      </c>
      <c r="E309" s="63">
        <v>1068.4784616648988</v>
      </c>
    </row>
    <row r="310" spans="2:5" x14ac:dyDescent="0.2">
      <c r="B310" s="19">
        <v>44713</v>
      </c>
      <c r="C310" s="61">
        <v>703588.30682142871</v>
      </c>
      <c r="D310" s="61">
        <v>767877225.55999982</v>
      </c>
      <c r="E310" s="63">
        <v>1091.3729209472035</v>
      </c>
    </row>
    <row r="311" spans="2:5" x14ac:dyDescent="0.2">
      <c r="B311" s="19">
        <v>44743</v>
      </c>
      <c r="C311" s="61">
        <v>731811.91986904771</v>
      </c>
      <c r="D311" s="61">
        <v>801117085.6700002</v>
      </c>
      <c r="E311" s="63">
        <v>1094.7035213820432</v>
      </c>
    </row>
    <row r="312" spans="2:5" x14ac:dyDescent="0.2">
      <c r="B312" s="19">
        <v>44774</v>
      </c>
      <c r="C312" s="61">
        <v>854280.99178571429</v>
      </c>
      <c r="D312" s="61">
        <v>835849052.45000029</v>
      </c>
      <c r="E312" s="63">
        <v>978.42403200709703</v>
      </c>
    </row>
    <row r="313" spans="2:5" x14ac:dyDescent="0.2">
      <c r="B313" s="19">
        <v>44805</v>
      </c>
      <c r="C313" s="61">
        <v>486033.74027380976</v>
      </c>
      <c r="D313" s="61">
        <v>477785965.36000001</v>
      </c>
      <c r="E313" s="63">
        <v>983.03044782618736</v>
      </c>
    </row>
    <row r="314" spans="2:5" x14ac:dyDescent="0.2">
      <c r="B314" s="19">
        <v>44835</v>
      </c>
      <c r="C314" s="61">
        <v>610333.45013095252</v>
      </c>
      <c r="D314" s="61">
        <v>600637761.48000014</v>
      </c>
      <c r="E314" s="63">
        <v>984.11411229570967</v>
      </c>
    </row>
    <row r="315" spans="2:5" x14ac:dyDescent="0.2">
      <c r="B315" s="19">
        <v>44866</v>
      </c>
      <c r="C315" s="61">
        <v>869530.29285714298</v>
      </c>
      <c r="D315" s="61">
        <v>873067452.73000038</v>
      </c>
      <c r="E315" s="63">
        <v>1004.0678972336143</v>
      </c>
    </row>
    <row r="316" spans="2:5" ht="13.5" thickBot="1" x14ac:dyDescent="0.25">
      <c r="B316" s="19">
        <v>44896</v>
      </c>
      <c r="C316" s="61">
        <v>419656.40572619054</v>
      </c>
      <c r="D316" s="61">
        <v>357189097.70000005</v>
      </c>
      <c r="E316" s="63">
        <v>851.14653994594812</v>
      </c>
    </row>
    <row r="317" spans="2:5" ht="13.5" thickBot="1" x14ac:dyDescent="0.25">
      <c r="B317" s="56" t="s">
        <v>78</v>
      </c>
      <c r="C317" s="64">
        <v>8105043.9211547635</v>
      </c>
      <c r="D317" s="64">
        <v>7586140920.5799999</v>
      </c>
      <c r="E317" s="66">
        <v>935.9777682116702</v>
      </c>
    </row>
    <row r="318" spans="2:5" ht="15" x14ac:dyDescent="0.25">
      <c r="B318" s="19">
        <v>44927</v>
      </c>
      <c r="C318" s="169">
        <v>444619.58435714286</v>
      </c>
      <c r="D318" s="169">
        <v>380037406.37000012</v>
      </c>
      <c r="E318" s="63">
        <v>854.74733849045481</v>
      </c>
    </row>
    <row r="319" spans="2:5" x14ac:dyDescent="0.2">
      <c r="B319" s="19">
        <v>44958</v>
      </c>
      <c r="C319" s="61">
        <v>571907.61529761925</v>
      </c>
      <c r="D319" s="61">
        <v>489624645.67999995</v>
      </c>
      <c r="E319" s="63">
        <v>856.12541708366746</v>
      </c>
    </row>
    <row r="320" spans="2:5" x14ac:dyDescent="0.2">
      <c r="B320" s="19">
        <v>44986</v>
      </c>
      <c r="C320" s="61">
        <v>729780.09277380956</v>
      </c>
      <c r="D320" s="61">
        <v>550982249.85999978</v>
      </c>
      <c r="E320" s="63">
        <v>754.99764287318408</v>
      </c>
    </row>
    <row r="321" spans="2:5" x14ac:dyDescent="0.2">
      <c r="B321" s="19">
        <v>45017</v>
      </c>
      <c r="C321" s="61">
        <v>712267.18283333362</v>
      </c>
      <c r="D321" s="61">
        <v>440523633.69999999</v>
      </c>
      <c r="E321" s="63">
        <v>618.48087953124184</v>
      </c>
    </row>
    <row r="322" spans="2:5" x14ac:dyDescent="0.2">
      <c r="B322" s="19">
        <v>45047</v>
      </c>
      <c r="C322" s="61">
        <v>485056.53072619025</v>
      </c>
      <c r="D322" s="61">
        <v>323018784.04000008</v>
      </c>
      <c r="E322" s="63">
        <v>665.94049059890108</v>
      </c>
    </row>
    <row r="323" spans="2:5" x14ac:dyDescent="0.2">
      <c r="B323" s="19">
        <v>45078</v>
      </c>
      <c r="C323" s="61">
        <v>525864.11553571431</v>
      </c>
      <c r="D323" s="61">
        <v>327191498.85999995</v>
      </c>
      <c r="E323" s="63">
        <v>622.19780584700993</v>
      </c>
    </row>
    <row r="324" spans="2:5" x14ac:dyDescent="0.2">
      <c r="B324" s="19">
        <v>45108</v>
      </c>
      <c r="C324" s="61">
        <v>517308.11290476174</v>
      </c>
      <c r="D324" s="61">
        <v>328880398.71999997</v>
      </c>
      <c r="E324" s="63">
        <v>635.75341371177763</v>
      </c>
    </row>
    <row r="325" spans="2:5" x14ac:dyDescent="0.2">
      <c r="B325" s="19">
        <v>45139</v>
      </c>
      <c r="C325" s="61">
        <v>515489.83388095233</v>
      </c>
      <c r="D325" s="61">
        <v>395242073.87</v>
      </c>
      <c r="E325" s="63">
        <v>766.73107381061868</v>
      </c>
    </row>
    <row r="326" spans="2:5" x14ac:dyDescent="0.2">
      <c r="B326" s="19">
        <v>45170</v>
      </c>
      <c r="C326" s="61">
        <v>565426.50778571446</v>
      </c>
      <c r="D326" s="61">
        <v>479559888.28999996</v>
      </c>
      <c r="E326" s="63">
        <v>848.13831981104033</v>
      </c>
    </row>
    <row r="327" spans="2:5" x14ac:dyDescent="0.2">
      <c r="B327" s="19">
        <v>45200</v>
      </c>
      <c r="C327" s="61">
        <v>825324.16080952366</v>
      </c>
      <c r="D327" s="61">
        <v>719507826.51999962</v>
      </c>
      <c r="E327" s="63">
        <v>871.7881538985439</v>
      </c>
    </row>
    <row r="328" spans="2:5" x14ac:dyDescent="0.2">
      <c r="B328" s="19">
        <v>45231</v>
      </c>
      <c r="C328" s="61">
        <v>493351.64422619058</v>
      </c>
      <c r="D328" s="61">
        <v>400485757.36000007</v>
      </c>
      <c r="E328" s="63">
        <v>811.76532407863306</v>
      </c>
    </row>
    <row r="329" spans="2:5" ht="13.5" thickBot="1" x14ac:dyDescent="0.25">
      <c r="B329" s="19">
        <v>45261</v>
      </c>
      <c r="C329" s="61">
        <v>417414.85572619049</v>
      </c>
      <c r="D329" s="61">
        <v>311852253.83999991</v>
      </c>
      <c r="E329" s="63">
        <v>747.10386935668635</v>
      </c>
    </row>
    <row r="330" spans="2:5" ht="13.5" thickBot="1" x14ac:dyDescent="0.25">
      <c r="B330" s="56" t="s">
        <v>64</v>
      </c>
      <c r="C330" s="64">
        <f>SUM(C318:C329)</f>
        <v>6803810.2368571432</v>
      </c>
      <c r="D330" s="64">
        <f>SUM(D318:D329)</f>
        <v>5146906417.1099997</v>
      </c>
      <c r="E330" s="66">
        <f>+D330/C330</f>
        <v>756.47412816255871</v>
      </c>
    </row>
    <row r="331" spans="2:5" ht="15" x14ac:dyDescent="0.25">
      <c r="B331" s="19">
        <v>45292</v>
      </c>
      <c r="C331" s="169">
        <v>561764.51903571445</v>
      </c>
      <c r="D331" s="169">
        <v>400096561.66000026</v>
      </c>
      <c r="E331" s="63">
        <v>712.21401156979073</v>
      </c>
    </row>
    <row r="332" spans="2:5" x14ac:dyDescent="0.2">
      <c r="B332" s="19">
        <v>45323</v>
      </c>
      <c r="C332" s="61">
        <v>897498.98541666672</v>
      </c>
      <c r="D332" s="61">
        <v>667809424.59000003</v>
      </c>
      <c r="E332" s="63">
        <v>744.07819445051234</v>
      </c>
    </row>
    <row r="333" spans="2:5" x14ac:dyDescent="0.2">
      <c r="B333" s="19">
        <v>45352</v>
      </c>
      <c r="C333" s="61">
        <v>341523.92019047617</v>
      </c>
      <c r="D333" s="61">
        <v>259817570.71000001</v>
      </c>
      <c r="E333" s="63">
        <v>760.75951155952248</v>
      </c>
    </row>
    <row r="334" spans="2:5" x14ac:dyDescent="0.2">
      <c r="B334" s="19">
        <v>45383</v>
      </c>
      <c r="C334" s="61">
        <v>843032.08428571385</v>
      </c>
      <c r="D334" s="61">
        <v>620679958.51000011</v>
      </c>
      <c r="E334" s="63">
        <v>736.24713706583452</v>
      </c>
    </row>
    <row r="335" spans="2:5" x14ac:dyDescent="0.2">
      <c r="B335" s="19">
        <v>45413</v>
      </c>
      <c r="C335" s="61">
        <v>411273.0109285714</v>
      </c>
      <c r="D335" s="61">
        <v>285082644.31</v>
      </c>
      <c r="E335" s="63">
        <v>693.17129190252717</v>
      </c>
    </row>
    <row r="336" spans="2:5" x14ac:dyDescent="0.2">
      <c r="B336" s="19">
        <v>45444</v>
      </c>
      <c r="C336" s="61">
        <v>344402.56338095258</v>
      </c>
      <c r="D336" s="61">
        <v>233602320.39000002</v>
      </c>
      <c r="E336" s="63">
        <v>678.28275752874242</v>
      </c>
    </row>
    <row r="337" spans="2:5" x14ac:dyDescent="0.2">
      <c r="B337" s="19">
        <v>45474</v>
      </c>
      <c r="C337" s="61">
        <v>640519.27523809508</v>
      </c>
      <c r="D337" s="61">
        <v>447541122.38000005</v>
      </c>
      <c r="E337" s="63">
        <v>698.71608815150671</v>
      </c>
    </row>
    <row r="338" spans="2:5" x14ac:dyDescent="0.2">
      <c r="B338" s="19">
        <v>45505</v>
      </c>
      <c r="C338" s="61">
        <v>517076.63654761895</v>
      </c>
      <c r="D338" s="61">
        <v>336381256.95999992</v>
      </c>
      <c r="E338" s="63">
        <v>650.54429688783989</v>
      </c>
    </row>
    <row r="339" spans="2:5" x14ac:dyDescent="0.2">
      <c r="B339" s="19">
        <v>45536</v>
      </c>
      <c r="C339" s="61">
        <v>469658.71146428585</v>
      </c>
      <c r="D339" s="61">
        <v>283093316.75999999</v>
      </c>
      <c r="E339" s="63">
        <v>602.76390035943621</v>
      </c>
    </row>
    <row r="340" spans="2:5" x14ac:dyDescent="0.2">
      <c r="B340" s="19">
        <v>45566</v>
      </c>
      <c r="C340" s="61">
        <v>661439.59739285707</v>
      </c>
      <c r="D340" s="61">
        <v>405281789.68000001</v>
      </c>
      <c r="E340" s="63">
        <v>612.72683292241106</v>
      </c>
    </row>
    <row r="341" spans="2:5" x14ac:dyDescent="0.2">
      <c r="B341" s="19">
        <v>45597</v>
      </c>
      <c r="C341" s="61">
        <v>694734.80622619041</v>
      </c>
      <c r="D341" s="61">
        <v>424437124.15999979</v>
      </c>
      <c r="E341" s="63">
        <v>610.93401447028168</v>
      </c>
    </row>
    <row r="342" spans="2:5" ht="13.5" thickBot="1" x14ac:dyDescent="0.25">
      <c r="B342" s="19">
        <v>45627</v>
      </c>
      <c r="C342" s="61">
        <v>429989.4043571428</v>
      </c>
      <c r="D342" s="61">
        <v>255280307.40999991</v>
      </c>
      <c r="E342" s="63">
        <v>593.68976263882041</v>
      </c>
    </row>
    <row r="343" spans="2:5" ht="13.5" thickBot="1" x14ac:dyDescent="0.25">
      <c r="B343" s="56" t="s">
        <v>162</v>
      </c>
      <c r="C343" s="64">
        <v>6812913.5144642843</v>
      </c>
      <c r="D343" s="64">
        <v>4619103397.5199995</v>
      </c>
      <c r="E343" s="66">
        <v>677.99237253097738</v>
      </c>
    </row>
    <row r="344" spans="2:5" ht="15" x14ac:dyDescent="0.25">
      <c r="B344" s="19">
        <v>45658</v>
      </c>
      <c r="C344" s="169">
        <v>852082.4527500004</v>
      </c>
      <c r="D344" s="169">
        <v>537510158.64000022</v>
      </c>
      <c r="E344" s="63">
        <v>630.81942000477363</v>
      </c>
    </row>
    <row r="345" spans="2:5" x14ac:dyDescent="0.2">
      <c r="B345" s="19">
        <v>45689</v>
      </c>
      <c r="C345" s="61">
        <v>411400.74661904766</v>
      </c>
      <c r="D345" s="61">
        <v>269148273.98000014</v>
      </c>
      <c r="E345" s="63">
        <v>654.22407759806117</v>
      </c>
    </row>
    <row r="346" spans="2:5" x14ac:dyDescent="0.2">
      <c r="B346" s="19">
        <v>45717</v>
      </c>
      <c r="C346" s="61">
        <v>602926.68767857144</v>
      </c>
      <c r="D346" s="61">
        <v>368579596.06999999</v>
      </c>
      <c r="E346" s="63">
        <v>611.31743477657244</v>
      </c>
    </row>
    <row r="347" spans="2:5" x14ac:dyDescent="0.2">
      <c r="B347" s="19">
        <v>45748</v>
      </c>
      <c r="C347" s="61">
        <v>908751.12416666653</v>
      </c>
      <c r="D347" s="61">
        <v>520831726.15000004</v>
      </c>
      <c r="E347" s="63">
        <v>573.12911346063834</v>
      </c>
    </row>
    <row r="348" spans="2:5" x14ac:dyDescent="0.2">
      <c r="B348" s="19">
        <v>45778</v>
      </c>
      <c r="C348" s="61">
        <v>418095.33551190468</v>
      </c>
      <c r="D348" s="61">
        <v>231468022.16999996</v>
      </c>
      <c r="E348" s="63">
        <v>553.62498097855303</v>
      </c>
    </row>
    <row r="349" spans="2:5" x14ac:dyDescent="0.2">
      <c r="B349" s="19">
        <v>45809</v>
      </c>
      <c r="C349" s="61">
        <v>504903.69840476196</v>
      </c>
      <c r="D349" s="61">
        <v>281379609.94999999</v>
      </c>
      <c r="E349" s="63">
        <v>557.29362022701753</v>
      </c>
    </row>
    <row r="350" spans="2:5" x14ac:dyDescent="0.2">
      <c r="B350" s="19">
        <v>45839</v>
      </c>
      <c r="C350" s="61">
        <v>785014.4659999999</v>
      </c>
      <c r="D350" s="61">
        <v>487743992.70000005</v>
      </c>
      <c r="E350" s="63">
        <f t="shared" ref="E350:E368" si="13">IFERROR(+D350/C350,0)</f>
        <v>621.31847733363952</v>
      </c>
    </row>
    <row r="351" spans="2:5" x14ac:dyDescent="0.2">
      <c r="B351" s="19">
        <v>45870</v>
      </c>
      <c r="C351" s="61">
        <v>453678.04216666659</v>
      </c>
      <c r="D351" s="61">
        <v>282752410.06000012</v>
      </c>
      <c r="E351" s="63">
        <f t="shared" si="13"/>
        <v>623.24464439503572</v>
      </c>
    </row>
    <row r="352" spans="2:5" x14ac:dyDescent="0.2">
      <c r="B352" s="19">
        <v>45901</v>
      </c>
      <c r="C352" s="61">
        <v>570838.03509523801</v>
      </c>
      <c r="D352" s="61">
        <v>351437797.26999998</v>
      </c>
      <c r="E352" s="63">
        <f t="shared" si="13"/>
        <v>615.65238415020201</v>
      </c>
    </row>
    <row r="353" spans="2:5" x14ac:dyDescent="0.2">
      <c r="B353" s="19">
        <v>45931</v>
      </c>
      <c r="C353" s="61">
        <v>589310.90649999992</v>
      </c>
      <c r="D353" s="61">
        <v>362053166.67000002</v>
      </c>
      <c r="E353" s="63">
        <f t="shared" si="13"/>
        <v>614.36698808152812</v>
      </c>
    </row>
    <row r="354" spans="2:5" x14ac:dyDescent="0.2">
      <c r="B354" s="19">
        <v>45962</v>
      </c>
      <c r="C354" s="61">
        <v>489543.07897619042</v>
      </c>
      <c r="D354" s="61">
        <v>302140308.05000013</v>
      </c>
      <c r="E354" s="63">
        <f t="shared" si="13"/>
        <v>617.18839674310891</v>
      </c>
    </row>
    <row r="355" spans="2:5" ht="13.5" thickBot="1" x14ac:dyDescent="0.25">
      <c r="B355" s="19">
        <v>45992</v>
      </c>
      <c r="C355" s="61">
        <v>728758.05826190487</v>
      </c>
      <c r="D355" s="61">
        <v>451339732.35000008</v>
      </c>
      <c r="E355" s="63">
        <f t="shared" si="13"/>
        <v>619.32726126754574</v>
      </c>
    </row>
    <row r="356" spans="2:5" ht="13.5" thickBot="1" x14ac:dyDescent="0.25">
      <c r="B356" s="56" t="s">
        <v>164</v>
      </c>
      <c r="C356" s="64">
        <f>SUM(C344:C355)</f>
        <v>7315302.6321309516</v>
      </c>
      <c r="D356" s="64">
        <f>SUM(D344:D355)</f>
        <v>4446384794.0600004</v>
      </c>
      <c r="E356" s="66">
        <f>+D356/C356</f>
        <v>607.81966483931592</v>
      </c>
    </row>
    <row r="357" spans="2:5" ht="15" x14ac:dyDescent="0.25">
      <c r="B357" s="19">
        <v>46023</v>
      </c>
      <c r="C357" s="169">
        <v>461294.14503571438</v>
      </c>
      <c r="D357" s="169">
        <v>260656356.33000001</v>
      </c>
      <c r="E357" s="63">
        <f t="shared" si="13"/>
        <v>565.05455171085998</v>
      </c>
    </row>
    <row r="358" spans="2:5" x14ac:dyDescent="0.2">
      <c r="B358" s="19">
        <v>46054</v>
      </c>
      <c r="C358" s="61">
        <v>0</v>
      </c>
      <c r="D358" s="61">
        <v>0</v>
      </c>
      <c r="E358" s="63">
        <f t="shared" si="13"/>
        <v>0</v>
      </c>
    </row>
    <row r="359" spans="2:5" x14ac:dyDescent="0.2">
      <c r="B359" s="19">
        <v>46082</v>
      </c>
      <c r="C359" s="61">
        <v>0</v>
      </c>
      <c r="D359" s="61">
        <v>0</v>
      </c>
      <c r="E359" s="63">
        <f t="shared" si="13"/>
        <v>0</v>
      </c>
    </row>
    <row r="360" spans="2:5" x14ac:dyDescent="0.2">
      <c r="B360" s="19">
        <v>46113</v>
      </c>
      <c r="C360" s="61">
        <v>0</v>
      </c>
      <c r="D360" s="61">
        <v>0</v>
      </c>
      <c r="E360" s="63">
        <f t="shared" si="13"/>
        <v>0</v>
      </c>
    </row>
    <row r="361" spans="2:5" x14ac:dyDescent="0.2">
      <c r="B361" s="19">
        <v>46143</v>
      </c>
      <c r="C361" s="61">
        <v>0</v>
      </c>
      <c r="D361" s="61">
        <v>0</v>
      </c>
      <c r="E361" s="63">
        <f t="shared" si="13"/>
        <v>0</v>
      </c>
    </row>
    <row r="362" spans="2:5" x14ac:dyDescent="0.2">
      <c r="B362" s="19">
        <v>46174</v>
      </c>
      <c r="C362" s="61">
        <v>0</v>
      </c>
      <c r="D362" s="61">
        <v>0</v>
      </c>
      <c r="E362" s="63">
        <f t="shared" si="13"/>
        <v>0</v>
      </c>
    </row>
    <row r="363" spans="2:5" x14ac:dyDescent="0.2">
      <c r="B363" s="19">
        <v>46204</v>
      </c>
      <c r="C363" s="61">
        <v>0</v>
      </c>
      <c r="D363" s="61">
        <v>0</v>
      </c>
      <c r="E363" s="63">
        <f t="shared" si="13"/>
        <v>0</v>
      </c>
    </row>
    <row r="364" spans="2:5" x14ac:dyDescent="0.2">
      <c r="B364" s="19">
        <v>46235</v>
      </c>
      <c r="C364" s="61">
        <v>0</v>
      </c>
      <c r="D364" s="61">
        <v>0</v>
      </c>
      <c r="E364" s="63">
        <f t="shared" si="13"/>
        <v>0</v>
      </c>
    </row>
    <row r="365" spans="2:5" x14ac:dyDescent="0.2">
      <c r="B365" s="19">
        <v>46266</v>
      </c>
      <c r="C365" s="61">
        <v>0</v>
      </c>
      <c r="D365" s="61">
        <v>0</v>
      </c>
      <c r="E365" s="63">
        <f t="shared" si="13"/>
        <v>0</v>
      </c>
    </row>
    <row r="366" spans="2:5" x14ac:dyDescent="0.2">
      <c r="B366" s="19">
        <v>46296</v>
      </c>
      <c r="C366" s="61">
        <v>0</v>
      </c>
      <c r="D366" s="61">
        <v>0</v>
      </c>
      <c r="E366" s="63">
        <f t="shared" si="13"/>
        <v>0</v>
      </c>
    </row>
    <row r="367" spans="2:5" x14ac:dyDescent="0.2">
      <c r="B367" s="19">
        <v>46327</v>
      </c>
      <c r="C367" s="61">
        <v>0</v>
      </c>
      <c r="D367" s="61">
        <v>0</v>
      </c>
      <c r="E367" s="63">
        <f t="shared" si="13"/>
        <v>0</v>
      </c>
    </row>
    <row r="368" spans="2:5" ht="13.5" thickBot="1" x14ac:dyDescent="0.25">
      <c r="B368" s="19">
        <v>46357</v>
      </c>
      <c r="C368" s="61">
        <v>0</v>
      </c>
      <c r="D368" s="61">
        <v>0</v>
      </c>
      <c r="E368" s="63">
        <f t="shared" si="13"/>
        <v>0</v>
      </c>
    </row>
    <row r="369" spans="2:5" ht="13.5" thickBot="1" x14ac:dyDescent="0.25">
      <c r="B369" s="56" t="s">
        <v>167</v>
      </c>
      <c r="C369" s="64">
        <f>SUM(C357:C368)</f>
        <v>461294.14503571438</v>
      </c>
      <c r="D369" s="64">
        <f>SUM(D357:D368)</f>
        <v>260656356.33000001</v>
      </c>
      <c r="E369" s="66">
        <f>+IFERROR(D369/C369,0)</f>
        <v>565.05455171085998</v>
      </c>
    </row>
  </sheetData>
  <mergeCells count="19">
    <mergeCell ref="F227:H227"/>
    <mergeCell ref="F188:H188"/>
    <mergeCell ref="B1:D1"/>
    <mergeCell ref="F6:H6"/>
    <mergeCell ref="F19:H19"/>
    <mergeCell ref="F32:H32"/>
    <mergeCell ref="F45:H45"/>
    <mergeCell ref="F58:H58"/>
    <mergeCell ref="F84:H84"/>
    <mergeCell ref="F214:H214"/>
    <mergeCell ref="F201:H201"/>
    <mergeCell ref="F123:H123"/>
    <mergeCell ref="F110:H110"/>
    <mergeCell ref="F97:H97"/>
    <mergeCell ref="F71:H71"/>
    <mergeCell ref="F136:H136"/>
    <mergeCell ref="F175:H175"/>
    <mergeCell ref="F162:H162"/>
    <mergeCell ref="F149:H149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>
    <oddFooter>&amp;L&amp;"Tahoma,Negrita"&amp;16AHC - CNE&amp;CYSM&amp;R&amp;D &amp;T 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7171" r:id="rId4">
          <objectPr defaultSize="0" r:id="rId5">
            <anchor moveWithCells="1">
              <from>
                <xdr:col>6</xdr:col>
                <xdr:colOff>19050</xdr:colOff>
                <xdr:row>6</xdr:row>
                <xdr:rowOff>57150</xdr:rowOff>
              </from>
              <to>
                <xdr:col>7</xdr:col>
                <xdr:colOff>47625</xdr:colOff>
                <xdr:row>10</xdr:row>
                <xdr:rowOff>95250</xdr:rowOff>
              </to>
            </anchor>
          </objectPr>
        </oleObject>
      </mc:Choice>
      <mc:Fallback>
        <oleObject progId="Acrobat Document" dvAspect="DVASPECT_ICON" shapeId="7171" r:id="rId4"/>
      </mc:Fallback>
    </mc:AlternateContent>
    <mc:AlternateContent xmlns:mc="http://schemas.openxmlformats.org/markup-compatibility/2006">
      <mc:Choice Requires="x14">
        <oleObject progId="Acrobat Document" dvAspect="DVASPECT_ICON" shapeId="7172" r:id="rId6">
          <objectPr defaultSize="0" r:id="rId7">
            <anchor moveWithCells="1">
              <from>
                <xdr:col>6</xdr:col>
                <xdr:colOff>9525</xdr:colOff>
                <xdr:row>19</xdr:row>
                <xdr:rowOff>104775</xdr:rowOff>
              </from>
              <to>
                <xdr:col>7</xdr:col>
                <xdr:colOff>38100</xdr:colOff>
                <xdr:row>23</xdr:row>
                <xdr:rowOff>142875</xdr:rowOff>
              </to>
            </anchor>
          </objectPr>
        </oleObject>
      </mc:Choice>
      <mc:Fallback>
        <oleObject progId="Acrobat Document" dvAspect="DVASPECT_ICON" shapeId="7172" r:id="rId6"/>
      </mc:Fallback>
    </mc:AlternateContent>
    <mc:AlternateContent xmlns:mc="http://schemas.openxmlformats.org/markup-compatibility/2006">
      <mc:Choice Requires="x14">
        <oleObject progId="Acrobat Document" dvAspect="DVASPECT_ICON" shapeId="7177" r:id="rId8">
          <objectPr defaultSize="0" r:id="rId9">
            <anchor moveWithCells="1">
              <from>
                <xdr:col>6</xdr:col>
                <xdr:colOff>0</xdr:colOff>
                <xdr:row>32</xdr:row>
                <xdr:rowOff>0</xdr:rowOff>
              </from>
              <to>
                <xdr:col>7</xdr:col>
                <xdr:colOff>28575</xdr:colOff>
                <xdr:row>36</xdr:row>
                <xdr:rowOff>38100</xdr:rowOff>
              </to>
            </anchor>
          </objectPr>
        </oleObject>
      </mc:Choice>
      <mc:Fallback>
        <oleObject progId="Acrobat Document" dvAspect="DVASPECT_ICON" shapeId="7177" r:id="rId8"/>
      </mc:Fallback>
    </mc:AlternateContent>
    <mc:AlternateContent xmlns:mc="http://schemas.openxmlformats.org/markup-compatibility/2006">
      <mc:Choice Requires="x14">
        <oleObject progId="AcroExch.Document" dvAspect="DVASPECT_ICON" shapeId="7179" r:id="rId10">
          <objectPr defaultSize="0" r:id="rId11">
            <anchor moveWithCells="1">
              <from>
                <xdr:col>6</xdr:col>
                <xdr:colOff>0</xdr:colOff>
                <xdr:row>45</xdr:row>
                <xdr:rowOff>0</xdr:rowOff>
              </from>
              <to>
                <xdr:col>7</xdr:col>
                <xdr:colOff>28575</xdr:colOff>
                <xdr:row>49</xdr:row>
                <xdr:rowOff>38100</xdr:rowOff>
              </to>
            </anchor>
          </objectPr>
        </oleObject>
      </mc:Choice>
      <mc:Fallback>
        <oleObject progId="AcroExch.Document" dvAspect="DVASPECT_ICON" shapeId="7179" r:id="rId10"/>
      </mc:Fallback>
    </mc:AlternateContent>
    <mc:AlternateContent xmlns:mc="http://schemas.openxmlformats.org/markup-compatibility/2006">
      <mc:Choice Requires="x14">
        <oleObject progId="AcroExch.Document" dvAspect="DVASPECT_ICON" shapeId="7181" r:id="rId12">
          <objectPr defaultSize="0" r:id="rId13">
            <anchor moveWithCells="1">
              <from>
                <xdr:col>6</xdr:col>
                <xdr:colOff>0</xdr:colOff>
                <xdr:row>58</xdr:row>
                <xdr:rowOff>0</xdr:rowOff>
              </from>
              <to>
                <xdr:col>7</xdr:col>
                <xdr:colOff>161925</xdr:colOff>
                <xdr:row>61</xdr:row>
                <xdr:rowOff>104775</xdr:rowOff>
              </to>
            </anchor>
          </objectPr>
        </oleObject>
      </mc:Choice>
      <mc:Fallback>
        <oleObject progId="AcroExch.Document" dvAspect="DVASPECT_ICON" shapeId="7181" r:id="rId12"/>
      </mc:Fallback>
    </mc:AlternateContent>
    <mc:AlternateContent xmlns:mc="http://schemas.openxmlformats.org/markup-compatibility/2006">
      <mc:Choice Requires="x14">
        <oleObject progId="AcroExch.Document" dvAspect="DVASPECT_ICON" shapeId="7183" r:id="rId14">
          <objectPr defaultSize="0" r:id="rId15">
            <anchor moveWithCells="1">
              <from>
                <xdr:col>6</xdr:col>
                <xdr:colOff>0</xdr:colOff>
                <xdr:row>71</xdr:row>
                <xdr:rowOff>0</xdr:rowOff>
              </from>
              <to>
                <xdr:col>7</xdr:col>
                <xdr:colOff>28575</xdr:colOff>
                <xdr:row>75</xdr:row>
                <xdr:rowOff>66675</xdr:rowOff>
              </to>
            </anchor>
          </objectPr>
        </oleObject>
      </mc:Choice>
      <mc:Fallback>
        <oleObject progId="AcroExch.Document" dvAspect="DVASPECT_ICON" shapeId="7183" r:id="rId14"/>
      </mc:Fallback>
    </mc:AlternateContent>
    <mc:AlternateContent xmlns:mc="http://schemas.openxmlformats.org/markup-compatibility/2006">
      <mc:Choice Requires="x14">
        <oleObject progId="Acrobat Document" dvAspect="DVASPECT_ICON" shapeId="7186" r:id="rId16">
          <objectPr defaultSize="0" r:id="rId17">
            <anchor moveWithCells="1">
              <from>
                <xdr:col>6</xdr:col>
                <xdr:colOff>0</xdr:colOff>
                <xdr:row>84</xdr:row>
                <xdr:rowOff>0</xdr:rowOff>
              </from>
              <to>
                <xdr:col>7</xdr:col>
                <xdr:colOff>28575</xdr:colOff>
                <xdr:row>88</xdr:row>
                <xdr:rowOff>66675</xdr:rowOff>
              </to>
            </anchor>
          </objectPr>
        </oleObject>
      </mc:Choice>
      <mc:Fallback>
        <oleObject progId="Acrobat Document" dvAspect="DVASPECT_ICON" shapeId="7186" r:id="rId16"/>
      </mc:Fallback>
    </mc:AlternateContent>
    <mc:AlternateContent xmlns:mc="http://schemas.openxmlformats.org/markup-compatibility/2006">
      <mc:Choice Requires="x14">
        <oleObject progId="AcroExch.Document" dvAspect="DVASPECT_ICON" shapeId="7188" r:id="rId18">
          <objectPr defaultSize="0" r:id="rId19">
            <anchor moveWithCells="1">
              <from>
                <xdr:col>6</xdr:col>
                <xdr:colOff>0</xdr:colOff>
                <xdr:row>97</xdr:row>
                <xdr:rowOff>0</xdr:rowOff>
              </from>
              <to>
                <xdr:col>7</xdr:col>
                <xdr:colOff>28575</xdr:colOff>
                <xdr:row>101</xdr:row>
                <xdr:rowOff>66675</xdr:rowOff>
              </to>
            </anchor>
          </objectPr>
        </oleObject>
      </mc:Choice>
      <mc:Fallback>
        <oleObject progId="AcroExch.Document" dvAspect="DVASPECT_ICON" shapeId="7188" r:id="rId18"/>
      </mc:Fallback>
    </mc:AlternateContent>
    <mc:AlternateContent xmlns:mc="http://schemas.openxmlformats.org/markup-compatibility/2006">
      <mc:Choice Requires="x14">
        <oleObject progId="Acrobat Document" dvAspect="DVASPECT_ICON" shapeId="7190" r:id="rId20">
          <objectPr defaultSize="0" r:id="rId21">
            <anchor moveWithCells="1">
              <from>
                <xdr:col>6</xdr:col>
                <xdr:colOff>0</xdr:colOff>
                <xdr:row>110</xdr:row>
                <xdr:rowOff>0</xdr:rowOff>
              </from>
              <to>
                <xdr:col>7</xdr:col>
                <xdr:colOff>28575</xdr:colOff>
                <xdr:row>114</xdr:row>
                <xdr:rowOff>66675</xdr:rowOff>
              </to>
            </anchor>
          </objectPr>
        </oleObject>
      </mc:Choice>
      <mc:Fallback>
        <oleObject progId="Acrobat Document" dvAspect="DVASPECT_ICON" shapeId="7190" r:id="rId20"/>
      </mc:Fallback>
    </mc:AlternateContent>
    <mc:AlternateContent xmlns:mc="http://schemas.openxmlformats.org/markup-compatibility/2006">
      <mc:Choice Requires="x14">
        <oleObject progId="Acrobat Document" dvAspect="DVASPECT_ICON" shapeId="7192" r:id="rId22">
          <objectPr defaultSize="0" r:id="rId23">
            <anchor moveWithCells="1">
              <from>
                <xdr:col>6</xdr:col>
                <xdr:colOff>0</xdr:colOff>
                <xdr:row>123</xdr:row>
                <xdr:rowOff>0</xdr:rowOff>
              </from>
              <to>
                <xdr:col>7</xdr:col>
                <xdr:colOff>28575</xdr:colOff>
                <xdr:row>127</xdr:row>
                <xdr:rowOff>38100</xdr:rowOff>
              </to>
            </anchor>
          </objectPr>
        </oleObject>
      </mc:Choice>
      <mc:Fallback>
        <oleObject progId="Acrobat Document" dvAspect="DVASPECT_ICON" shapeId="7192" r:id="rId22"/>
      </mc:Fallback>
    </mc:AlternateContent>
    <mc:AlternateContent xmlns:mc="http://schemas.openxmlformats.org/markup-compatibility/2006">
      <mc:Choice Requires="x14">
        <oleObject progId="Acrobat Document" dvAspect="DVASPECT_ICON" shapeId="7194" r:id="rId24">
          <objectPr defaultSize="0" r:id="rId25">
            <anchor moveWithCells="1">
              <from>
                <xdr:col>6</xdr:col>
                <xdr:colOff>0</xdr:colOff>
                <xdr:row>136</xdr:row>
                <xdr:rowOff>0</xdr:rowOff>
              </from>
              <to>
                <xdr:col>7</xdr:col>
                <xdr:colOff>28575</xdr:colOff>
                <xdr:row>140</xdr:row>
                <xdr:rowOff>38100</xdr:rowOff>
              </to>
            </anchor>
          </objectPr>
        </oleObject>
      </mc:Choice>
      <mc:Fallback>
        <oleObject progId="Acrobat Document" dvAspect="DVASPECT_ICON" shapeId="7194" r:id="rId24"/>
      </mc:Fallback>
    </mc:AlternateContent>
    <mc:AlternateContent xmlns:mc="http://schemas.openxmlformats.org/markup-compatibility/2006">
      <mc:Choice Requires="x14">
        <oleObject progId="Acrobat Document" dvAspect="DVASPECT_ICON" shapeId="7195" r:id="rId26">
          <objectPr defaultSize="0" r:id="rId27">
            <anchor moveWithCells="1">
              <from>
                <xdr:col>6</xdr:col>
                <xdr:colOff>0</xdr:colOff>
                <xdr:row>149</xdr:row>
                <xdr:rowOff>0</xdr:rowOff>
              </from>
              <to>
                <xdr:col>7</xdr:col>
                <xdr:colOff>28575</xdr:colOff>
                <xdr:row>153</xdr:row>
                <xdr:rowOff>38100</xdr:rowOff>
              </to>
            </anchor>
          </objectPr>
        </oleObject>
      </mc:Choice>
      <mc:Fallback>
        <oleObject progId="Acrobat Document" dvAspect="DVASPECT_ICON" shapeId="7195" r:id="rId26"/>
      </mc:Fallback>
    </mc:AlternateContent>
    <mc:AlternateContent xmlns:mc="http://schemas.openxmlformats.org/markup-compatibility/2006">
      <mc:Choice Requires="x14">
        <oleObject progId="Acrobat Document" dvAspect="DVASPECT_ICON" shapeId="7197" r:id="rId28">
          <objectPr defaultSize="0" r:id="rId29">
            <anchor moveWithCells="1">
              <from>
                <xdr:col>6</xdr:col>
                <xdr:colOff>0</xdr:colOff>
                <xdr:row>162</xdr:row>
                <xdr:rowOff>0</xdr:rowOff>
              </from>
              <to>
                <xdr:col>7</xdr:col>
                <xdr:colOff>28575</xdr:colOff>
                <xdr:row>166</xdr:row>
                <xdr:rowOff>38100</xdr:rowOff>
              </to>
            </anchor>
          </objectPr>
        </oleObject>
      </mc:Choice>
      <mc:Fallback>
        <oleObject progId="Acrobat Document" dvAspect="DVASPECT_ICON" shapeId="7197" r:id="rId28"/>
      </mc:Fallback>
    </mc:AlternateContent>
    <mc:AlternateContent xmlns:mc="http://schemas.openxmlformats.org/markup-compatibility/2006">
      <mc:Choice Requires="x14">
        <oleObject progId="Acrobat Document" dvAspect="DVASPECT_ICON" shapeId="7199" r:id="rId30">
          <objectPr defaultSize="0" r:id="rId31">
            <anchor moveWithCells="1">
              <from>
                <xdr:col>6</xdr:col>
                <xdr:colOff>9525</xdr:colOff>
                <xdr:row>175</xdr:row>
                <xdr:rowOff>19050</xdr:rowOff>
              </from>
              <to>
                <xdr:col>7</xdr:col>
                <xdr:colOff>38100</xdr:colOff>
                <xdr:row>179</xdr:row>
                <xdr:rowOff>57150</xdr:rowOff>
              </to>
            </anchor>
          </objectPr>
        </oleObject>
      </mc:Choice>
      <mc:Fallback>
        <oleObject progId="Acrobat Document" dvAspect="DVASPECT_ICON" shapeId="7199" r:id="rId30"/>
      </mc:Fallback>
    </mc:AlternateContent>
    <mc:AlternateContent xmlns:mc="http://schemas.openxmlformats.org/markup-compatibility/2006">
      <mc:Choice Requires="x14">
        <oleObject progId="Acrobat Document" dvAspect="DVASPECT_ICON" shapeId="7204" r:id="rId32">
          <objectPr defaultSize="0" r:id="rId33">
            <anchor moveWithCells="1">
              <from>
                <xdr:col>6</xdr:col>
                <xdr:colOff>0</xdr:colOff>
                <xdr:row>188</xdr:row>
                <xdr:rowOff>19050</xdr:rowOff>
              </from>
              <to>
                <xdr:col>7</xdr:col>
                <xdr:colOff>28575</xdr:colOff>
                <xdr:row>192</xdr:row>
                <xdr:rowOff>57150</xdr:rowOff>
              </to>
            </anchor>
          </objectPr>
        </oleObject>
      </mc:Choice>
      <mc:Fallback>
        <oleObject progId="Acrobat Document" dvAspect="DVASPECT_ICON" shapeId="7204" r:id="rId32"/>
      </mc:Fallback>
    </mc:AlternateContent>
    <mc:AlternateContent xmlns:mc="http://schemas.openxmlformats.org/markup-compatibility/2006">
      <mc:Choice Requires="x14">
        <oleObject progId="Acrobat Document" dvAspect="DVASPECT_ICON" shapeId="7207" r:id="rId34">
          <objectPr defaultSize="0" r:id="rId35">
            <anchor moveWithCells="1">
              <from>
                <xdr:col>6</xdr:col>
                <xdr:colOff>0</xdr:colOff>
                <xdr:row>201</xdr:row>
                <xdr:rowOff>38100</xdr:rowOff>
              </from>
              <to>
                <xdr:col>7</xdr:col>
                <xdr:colOff>28575</xdr:colOff>
                <xdr:row>205</xdr:row>
                <xdr:rowOff>76200</xdr:rowOff>
              </to>
            </anchor>
          </objectPr>
        </oleObject>
      </mc:Choice>
      <mc:Fallback>
        <oleObject progId="Acrobat Document" dvAspect="DVASPECT_ICON" shapeId="7207" r:id="rId34"/>
      </mc:Fallback>
    </mc:AlternateContent>
    <mc:AlternateContent xmlns:mc="http://schemas.openxmlformats.org/markup-compatibility/2006">
      <mc:Choice Requires="x14">
        <oleObject progId="Acrobat Document" dvAspect="DVASPECT_ICON" shapeId="7209" r:id="rId36">
          <objectPr defaultSize="0" r:id="rId37">
            <anchor moveWithCells="1">
              <from>
                <xdr:col>5</xdr:col>
                <xdr:colOff>1000125</xdr:colOff>
                <xdr:row>214</xdr:row>
                <xdr:rowOff>66675</xdr:rowOff>
              </from>
              <to>
                <xdr:col>7</xdr:col>
                <xdr:colOff>9525</xdr:colOff>
                <xdr:row>217</xdr:row>
                <xdr:rowOff>180975</xdr:rowOff>
              </to>
            </anchor>
          </objectPr>
        </oleObject>
      </mc:Choice>
      <mc:Fallback>
        <oleObject progId="Acrobat Document" dvAspect="DVASPECT_ICON" shapeId="7209" r:id="rId36"/>
      </mc:Fallback>
    </mc:AlternateContent>
    <mc:AlternateContent xmlns:mc="http://schemas.openxmlformats.org/markup-compatibility/2006">
      <mc:Choice Requires="x14">
        <oleObject progId="Acrobat Document" dvAspect="DVASPECT_ICON" shapeId="7212" r:id="rId38">
          <objectPr defaultSize="0" r:id="rId39">
            <anchor moveWithCells="1">
              <from>
                <xdr:col>6</xdr:col>
                <xdr:colOff>0</xdr:colOff>
                <xdr:row>227</xdr:row>
                <xdr:rowOff>0</xdr:rowOff>
              </from>
              <to>
                <xdr:col>7</xdr:col>
                <xdr:colOff>28575</xdr:colOff>
                <xdr:row>231</xdr:row>
                <xdr:rowOff>38100</xdr:rowOff>
              </to>
            </anchor>
          </objectPr>
        </oleObject>
      </mc:Choice>
      <mc:Fallback>
        <oleObject progId="Acrobat Document" dvAspect="DVASPECT_ICON" shapeId="7212" r:id="rId38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L372"/>
  <sheetViews>
    <sheetView zoomScale="90" zoomScaleNormal="90" workbookViewId="0">
      <pane ySplit="5" topLeftCell="A351" activePane="bottomLeft" state="frozen"/>
      <selection activeCell="F136" sqref="F136:I136"/>
      <selection pane="bottomLeft" activeCell="J367" sqref="J367"/>
    </sheetView>
  </sheetViews>
  <sheetFormatPr baseColWidth="10" defaultColWidth="11.42578125" defaultRowHeight="12.75" x14ac:dyDescent="0.2"/>
  <cols>
    <col min="1" max="1" width="11.42578125" style="11"/>
    <col min="2" max="2" width="20.7109375" style="11" customWidth="1"/>
    <col min="3" max="3" width="17.85546875" style="11" customWidth="1"/>
    <col min="4" max="4" width="18.42578125" style="11" customWidth="1"/>
    <col min="5" max="5" width="21.7109375" style="11" customWidth="1"/>
    <col min="6" max="6" width="16.85546875" style="11" customWidth="1"/>
    <col min="7" max="7" width="15.42578125" style="11" customWidth="1"/>
    <col min="8" max="8" width="21.7109375" style="11" customWidth="1"/>
    <col min="9" max="9" width="14.28515625" style="11" customWidth="1"/>
    <col min="10" max="10" width="13.42578125" style="11" customWidth="1"/>
    <col min="11" max="11" width="13.5703125" style="11" customWidth="1"/>
    <col min="12" max="16384" width="11.42578125" style="11"/>
  </cols>
  <sheetData>
    <row r="1" spans="2:12" ht="15.75" x14ac:dyDescent="0.25">
      <c r="B1" s="206" t="s">
        <v>143</v>
      </c>
      <c r="C1" s="206"/>
      <c r="D1" s="206"/>
    </row>
    <row r="2" spans="2:12" x14ac:dyDescent="0.2">
      <c r="B2" s="10" t="s">
        <v>81</v>
      </c>
      <c r="E2" s="15"/>
      <c r="F2" s="15"/>
      <c r="G2" s="15"/>
      <c r="H2" s="15"/>
      <c r="I2" s="12"/>
      <c r="J2" s="12"/>
      <c r="K2" s="12"/>
      <c r="L2" s="12"/>
    </row>
    <row r="3" spans="2:12" ht="13.5" thickBot="1" x14ac:dyDescent="0.25">
      <c r="B3" s="55" t="s">
        <v>2</v>
      </c>
    </row>
    <row r="4" spans="2:12" x14ac:dyDescent="0.2">
      <c r="B4" s="1"/>
      <c r="C4" s="17" t="s">
        <v>123</v>
      </c>
      <c r="D4" s="17" t="s">
        <v>124</v>
      </c>
      <c r="E4" s="20" t="s">
        <v>9</v>
      </c>
      <c r="F4" s="17" t="s">
        <v>123</v>
      </c>
      <c r="G4" s="17" t="s">
        <v>124</v>
      </c>
      <c r="H4" s="20" t="s">
        <v>9</v>
      </c>
    </row>
    <row r="5" spans="2:12" ht="39" thickBot="1" x14ac:dyDescent="0.25">
      <c r="B5" s="2"/>
      <c r="C5" s="128" t="s">
        <v>144</v>
      </c>
      <c r="D5" s="128" t="s">
        <v>145</v>
      </c>
      <c r="E5" s="128" t="s">
        <v>146</v>
      </c>
      <c r="F5" s="128" t="s">
        <v>147</v>
      </c>
      <c r="G5" s="128" t="s">
        <v>148</v>
      </c>
      <c r="H5" s="128" t="s">
        <v>149</v>
      </c>
    </row>
    <row r="6" spans="2:12" x14ac:dyDescent="0.2">
      <c r="B6" s="19">
        <v>36161</v>
      </c>
      <c r="C6" s="61">
        <v>0</v>
      </c>
      <c r="D6" s="61">
        <v>0</v>
      </c>
      <c r="E6" s="63" t="s">
        <v>36</v>
      </c>
      <c r="F6" s="141"/>
      <c r="G6" s="140"/>
      <c r="H6" s="145"/>
      <c r="I6" s="200" t="s">
        <v>20</v>
      </c>
      <c r="J6" s="200"/>
      <c r="K6" s="201"/>
    </row>
    <row r="7" spans="2:12" x14ac:dyDescent="0.2">
      <c r="B7" s="19">
        <v>36193</v>
      </c>
      <c r="C7" s="61">
        <v>23417.992000000002</v>
      </c>
      <c r="D7" s="61">
        <v>1473038.35</v>
      </c>
      <c r="E7" s="63">
        <v>62.901992194719341</v>
      </c>
      <c r="F7" s="90"/>
      <c r="G7" s="92"/>
      <c r="H7" s="135"/>
      <c r="I7" s="44"/>
      <c r="J7" s="44"/>
      <c r="K7" s="40"/>
    </row>
    <row r="8" spans="2:12" x14ac:dyDescent="0.2">
      <c r="B8" s="19">
        <v>36225</v>
      </c>
      <c r="C8" s="61">
        <v>37647.184219999996</v>
      </c>
      <c r="D8" s="61">
        <v>2718886.55</v>
      </c>
      <c r="E8" s="63">
        <v>72.220183430228403</v>
      </c>
      <c r="F8" s="90"/>
      <c r="G8" s="92"/>
      <c r="H8" s="135"/>
      <c r="I8" s="44"/>
      <c r="J8" s="44"/>
      <c r="K8" s="40"/>
    </row>
    <row r="9" spans="2:12" x14ac:dyDescent="0.2">
      <c r="B9" s="19">
        <v>36257</v>
      </c>
      <c r="C9" s="61">
        <v>103112.42473</v>
      </c>
      <c r="D9" s="61">
        <v>8506140.2300000004</v>
      </c>
      <c r="E9" s="63">
        <v>82.493843513750534</v>
      </c>
      <c r="F9" s="90"/>
      <c r="G9" s="92"/>
      <c r="H9" s="135"/>
      <c r="I9" s="44"/>
      <c r="J9" s="44"/>
      <c r="K9" s="40"/>
    </row>
    <row r="10" spans="2:12" x14ac:dyDescent="0.2">
      <c r="B10" s="19">
        <v>36289</v>
      </c>
      <c r="C10" s="61">
        <v>1442.8</v>
      </c>
      <c r="D10" s="61">
        <v>120487.86</v>
      </c>
      <c r="E10" s="63">
        <v>83.509744940393688</v>
      </c>
      <c r="F10" s="90"/>
      <c r="G10" s="92"/>
      <c r="H10" s="135"/>
      <c r="I10" s="44"/>
      <c r="J10" s="44"/>
      <c r="K10" s="40"/>
    </row>
    <row r="11" spans="2:12" ht="13.5" thickBot="1" x14ac:dyDescent="0.25">
      <c r="B11" s="19">
        <v>36321</v>
      </c>
      <c r="C11" s="61">
        <v>30133.186000000002</v>
      </c>
      <c r="D11" s="61">
        <v>2704084.85</v>
      </c>
      <c r="E11" s="63">
        <v>89.737767855015392</v>
      </c>
      <c r="F11" s="90"/>
      <c r="G11" s="92"/>
      <c r="H11" s="135"/>
      <c r="I11" s="48"/>
      <c r="J11" s="48"/>
      <c r="K11" s="43"/>
    </row>
    <row r="12" spans="2:12" x14ac:dyDescent="0.2">
      <c r="B12" s="19">
        <v>36353</v>
      </c>
      <c r="C12" s="61">
        <v>1782.5129999999999</v>
      </c>
      <c r="D12" s="61">
        <v>170805.69</v>
      </c>
      <c r="E12" s="63">
        <v>95.822970155056382</v>
      </c>
      <c r="F12" s="90"/>
      <c r="G12" s="92"/>
      <c r="H12" s="135"/>
    </row>
    <row r="13" spans="2:12" x14ac:dyDescent="0.2">
      <c r="B13" s="19">
        <v>36385</v>
      </c>
      <c r="C13" s="61">
        <v>0</v>
      </c>
      <c r="D13" s="61">
        <v>0</v>
      </c>
      <c r="E13" s="63" t="s">
        <v>36</v>
      </c>
      <c r="F13" s="90"/>
      <c r="G13" s="92"/>
      <c r="H13" s="135"/>
    </row>
    <row r="14" spans="2:12" x14ac:dyDescent="0.2">
      <c r="B14" s="19">
        <v>36417</v>
      </c>
      <c r="C14" s="61">
        <v>19822.385999999999</v>
      </c>
      <c r="D14" s="61">
        <v>2749682.76</v>
      </c>
      <c r="E14" s="63">
        <v>138.71603347851263</v>
      </c>
      <c r="F14" s="90"/>
      <c r="G14" s="92"/>
      <c r="H14" s="135"/>
    </row>
    <row r="15" spans="2:12" x14ac:dyDescent="0.2">
      <c r="B15" s="19">
        <v>36449</v>
      </c>
      <c r="C15" s="61">
        <v>4.2209999999999998E-2</v>
      </c>
      <c r="D15" s="61">
        <v>0</v>
      </c>
      <c r="E15" s="63" t="s">
        <v>36</v>
      </c>
      <c r="F15" s="90"/>
      <c r="G15" s="92"/>
      <c r="H15" s="135"/>
    </row>
    <row r="16" spans="2:12" x14ac:dyDescent="0.2">
      <c r="B16" s="19">
        <v>36481</v>
      </c>
      <c r="C16" s="61">
        <v>0</v>
      </c>
      <c r="D16" s="61">
        <v>0</v>
      </c>
      <c r="E16" s="63" t="s">
        <v>36</v>
      </c>
      <c r="F16" s="90"/>
      <c r="G16" s="92"/>
      <c r="H16" s="135"/>
    </row>
    <row r="17" spans="2:11" ht="13.5" thickBot="1" x14ac:dyDescent="0.25">
      <c r="B17" s="19">
        <v>36513</v>
      </c>
      <c r="C17" s="61">
        <v>0</v>
      </c>
      <c r="D17" s="61">
        <v>0</v>
      </c>
      <c r="E17" s="63" t="s">
        <v>36</v>
      </c>
      <c r="F17" s="143"/>
      <c r="G17" s="142"/>
      <c r="H17" s="146"/>
    </row>
    <row r="18" spans="2:11" ht="13.5" thickBot="1" x14ac:dyDescent="0.25">
      <c r="B18" s="18" t="s">
        <v>21</v>
      </c>
      <c r="C18" s="64">
        <v>217358</v>
      </c>
      <c r="D18" s="64">
        <v>18443729.59</v>
      </c>
      <c r="E18" s="66">
        <v>84.854155770664065</v>
      </c>
      <c r="F18" s="139"/>
      <c r="G18" s="144"/>
      <c r="H18" s="147"/>
    </row>
    <row r="19" spans="2:11" x14ac:dyDescent="0.2">
      <c r="B19" s="19">
        <v>36526</v>
      </c>
      <c r="C19" s="61">
        <v>4.0000000000000001E-3</v>
      </c>
      <c r="D19" s="61">
        <v>85.800003051757813</v>
      </c>
      <c r="E19" s="63" t="s">
        <v>36</v>
      </c>
      <c r="F19" s="141"/>
      <c r="G19" s="140"/>
      <c r="H19" s="145"/>
      <c r="I19" s="200" t="s">
        <v>96</v>
      </c>
      <c r="J19" s="200"/>
      <c r="K19" s="201"/>
    </row>
    <row r="20" spans="2:11" x14ac:dyDescent="0.2">
      <c r="B20" s="19">
        <v>36557</v>
      </c>
      <c r="C20" s="61">
        <v>62215.718500000003</v>
      </c>
      <c r="D20" s="61">
        <v>10150652.412506104</v>
      </c>
      <c r="E20" s="63">
        <v>163.15253857441351</v>
      </c>
      <c r="F20" s="90"/>
      <c r="G20" s="92"/>
      <c r="H20" s="135"/>
      <c r="I20" s="44"/>
      <c r="J20" s="44"/>
      <c r="K20" s="40"/>
    </row>
    <row r="21" spans="2:11" x14ac:dyDescent="0.2">
      <c r="B21" s="19">
        <v>36586</v>
      </c>
      <c r="C21" s="61">
        <v>18635.404999999999</v>
      </c>
      <c r="D21" s="61">
        <v>2875668.9562759399</v>
      </c>
      <c r="E21" s="63">
        <v>154.31212556292391</v>
      </c>
      <c r="F21" s="90"/>
      <c r="G21" s="92"/>
      <c r="H21" s="135"/>
      <c r="I21" s="44"/>
      <c r="J21" s="44"/>
      <c r="K21" s="40"/>
    </row>
    <row r="22" spans="2:11" x14ac:dyDescent="0.2">
      <c r="B22" s="19">
        <v>36617</v>
      </c>
      <c r="C22" s="61">
        <v>42240.667999999998</v>
      </c>
      <c r="D22" s="61">
        <v>6511302.90625</v>
      </c>
      <c r="E22" s="63">
        <v>154.14772574737691</v>
      </c>
      <c r="F22" s="90"/>
      <c r="G22" s="92"/>
      <c r="H22" s="135"/>
      <c r="I22" s="44"/>
      <c r="J22" s="44"/>
      <c r="K22" s="40"/>
    </row>
    <row r="23" spans="2:11" x14ac:dyDescent="0.2">
      <c r="B23" s="19">
        <v>36647</v>
      </c>
      <c r="C23" s="61">
        <v>12049.687</v>
      </c>
      <c r="D23" s="61">
        <v>1746409.03125</v>
      </c>
      <c r="E23" s="63">
        <v>144.9339747372691</v>
      </c>
      <c r="F23" s="90"/>
      <c r="G23" s="92"/>
      <c r="H23" s="135"/>
      <c r="I23" s="44"/>
      <c r="J23" s="44"/>
      <c r="K23" s="40"/>
    </row>
    <row r="24" spans="2:11" x14ac:dyDescent="0.2">
      <c r="B24" s="19">
        <v>36678</v>
      </c>
      <c r="C24" s="61">
        <v>1.0800000190734863E-2</v>
      </c>
      <c r="D24" s="61">
        <v>0</v>
      </c>
      <c r="E24" s="63" t="s">
        <v>36</v>
      </c>
      <c r="F24" s="90"/>
      <c r="G24" s="92"/>
      <c r="H24" s="135"/>
      <c r="I24" s="44"/>
      <c r="J24" s="44"/>
      <c r="K24" s="40"/>
    </row>
    <row r="25" spans="2:11" ht="13.5" thickBot="1" x14ac:dyDescent="0.25">
      <c r="B25" s="19">
        <v>36708</v>
      </c>
      <c r="C25" s="61">
        <v>0</v>
      </c>
      <c r="D25" s="61">
        <v>0</v>
      </c>
      <c r="E25" s="63" t="s">
        <v>36</v>
      </c>
      <c r="F25" s="90"/>
      <c r="G25" s="92"/>
      <c r="H25" s="135"/>
      <c r="I25" s="48"/>
      <c r="J25" s="48"/>
      <c r="K25" s="43"/>
    </row>
    <row r="26" spans="2:11" x14ac:dyDescent="0.2">
      <c r="B26" s="19">
        <v>36739</v>
      </c>
      <c r="C26" s="61">
        <v>0</v>
      </c>
      <c r="D26" s="61">
        <v>0</v>
      </c>
      <c r="E26" s="63" t="s">
        <v>36</v>
      </c>
      <c r="F26" s="90"/>
      <c r="G26" s="92"/>
      <c r="H26" s="135"/>
    </row>
    <row r="27" spans="2:11" x14ac:dyDescent="0.2">
      <c r="B27" s="19">
        <v>36770</v>
      </c>
      <c r="C27" s="61">
        <v>0</v>
      </c>
      <c r="D27" s="61">
        <v>0</v>
      </c>
      <c r="E27" s="63" t="s">
        <v>36</v>
      </c>
      <c r="F27" s="90"/>
      <c r="G27" s="92"/>
      <c r="H27" s="135"/>
    </row>
    <row r="28" spans="2:11" x14ac:dyDescent="0.2">
      <c r="B28" s="19">
        <v>36800</v>
      </c>
      <c r="C28" s="61">
        <v>0</v>
      </c>
      <c r="D28" s="61">
        <v>0</v>
      </c>
      <c r="E28" s="63" t="s">
        <v>36</v>
      </c>
      <c r="F28" s="90"/>
      <c r="G28" s="92"/>
      <c r="H28" s="135"/>
    </row>
    <row r="29" spans="2:11" x14ac:dyDescent="0.2">
      <c r="B29" s="19">
        <v>36831</v>
      </c>
      <c r="C29" s="61">
        <v>0</v>
      </c>
      <c r="D29" s="61">
        <v>0</v>
      </c>
      <c r="E29" s="63" t="s">
        <v>36</v>
      </c>
      <c r="F29" s="90"/>
      <c r="G29" s="92"/>
      <c r="H29" s="135"/>
    </row>
    <row r="30" spans="2:11" ht="13.5" thickBot="1" x14ac:dyDescent="0.25">
      <c r="B30" s="19">
        <v>36861</v>
      </c>
      <c r="C30" s="61">
        <v>0</v>
      </c>
      <c r="D30" s="61">
        <v>0</v>
      </c>
      <c r="E30" s="63" t="s">
        <v>36</v>
      </c>
      <c r="F30" s="143"/>
      <c r="G30" s="142"/>
      <c r="H30" s="146"/>
    </row>
    <row r="31" spans="2:11" ht="13.5" thickBot="1" x14ac:dyDescent="0.25">
      <c r="B31" s="18" t="s">
        <v>23</v>
      </c>
      <c r="C31" s="64">
        <v>135141.49330000021</v>
      </c>
      <c r="D31" s="64">
        <v>21284569.106285095</v>
      </c>
      <c r="E31" s="66">
        <v>157.49840102059213</v>
      </c>
      <c r="F31" s="139"/>
      <c r="G31" s="144"/>
      <c r="H31" s="147"/>
    </row>
    <row r="32" spans="2:11" x14ac:dyDescent="0.2">
      <c r="B32" s="19">
        <v>36892</v>
      </c>
      <c r="C32" s="61">
        <v>0</v>
      </c>
      <c r="D32" s="61">
        <v>0</v>
      </c>
      <c r="E32" s="63" t="s">
        <v>36</v>
      </c>
      <c r="F32" s="141"/>
      <c r="G32" s="140"/>
      <c r="H32" s="145"/>
      <c r="I32" s="200" t="s">
        <v>22</v>
      </c>
      <c r="J32" s="200"/>
      <c r="K32" s="201"/>
    </row>
    <row r="33" spans="2:11" x14ac:dyDescent="0.2">
      <c r="B33" s="19">
        <v>36923</v>
      </c>
      <c r="C33" s="61">
        <v>0</v>
      </c>
      <c r="D33" s="61">
        <v>0</v>
      </c>
      <c r="E33" s="63" t="s">
        <v>36</v>
      </c>
      <c r="F33" s="90"/>
      <c r="G33" s="92"/>
      <c r="H33" s="135"/>
      <c r="I33" s="44"/>
      <c r="J33" s="44"/>
      <c r="K33" s="40"/>
    </row>
    <row r="34" spans="2:11" x14ac:dyDescent="0.2">
      <c r="B34" s="19">
        <v>36951</v>
      </c>
      <c r="C34" s="61">
        <v>0</v>
      </c>
      <c r="D34" s="61">
        <v>0</v>
      </c>
      <c r="E34" s="63" t="s">
        <v>36</v>
      </c>
      <c r="F34" s="90"/>
      <c r="G34" s="92"/>
      <c r="H34" s="135"/>
      <c r="I34" s="44"/>
      <c r="J34" s="44"/>
      <c r="K34" s="40"/>
    </row>
    <row r="35" spans="2:11" x14ac:dyDescent="0.2">
      <c r="B35" s="19">
        <v>36982</v>
      </c>
      <c r="C35" s="61">
        <v>0</v>
      </c>
      <c r="D35" s="61">
        <v>0</v>
      </c>
      <c r="E35" s="63" t="s">
        <v>36</v>
      </c>
      <c r="F35" s="90"/>
      <c r="G35" s="92"/>
      <c r="H35" s="135"/>
      <c r="I35" s="44"/>
      <c r="J35" s="44"/>
      <c r="K35" s="40"/>
    </row>
    <row r="36" spans="2:11" x14ac:dyDescent="0.2">
      <c r="B36" s="19">
        <v>37012</v>
      </c>
      <c r="C36" s="61">
        <v>1.0800000190734863E-2</v>
      </c>
      <c r="D36" s="61">
        <v>0</v>
      </c>
      <c r="E36" s="63" t="s">
        <v>36</v>
      </c>
      <c r="F36" s="90"/>
      <c r="G36" s="92"/>
      <c r="H36" s="135"/>
      <c r="I36" s="44"/>
      <c r="J36" s="44"/>
      <c r="K36" s="40"/>
    </row>
    <row r="37" spans="2:11" x14ac:dyDescent="0.2">
      <c r="B37" s="19">
        <v>37043</v>
      </c>
      <c r="C37" s="61">
        <v>0</v>
      </c>
      <c r="D37" s="61">
        <v>0</v>
      </c>
      <c r="E37" s="63" t="s">
        <v>36</v>
      </c>
      <c r="F37" s="90"/>
      <c r="G37" s="92"/>
      <c r="H37" s="135"/>
      <c r="I37" s="44"/>
      <c r="J37" s="44"/>
      <c r="K37" s="40"/>
    </row>
    <row r="38" spans="2:11" ht="13.5" thickBot="1" x14ac:dyDescent="0.25">
      <c r="B38" s="19">
        <v>37073</v>
      </c>
      <c r="C38" s="61">
        <v>0</v>
      </c>
      <c r="D38" s="61">
        <v>0</v>
      </c>
      <c r="E38" s="63" t="s">
        <v>36</v>
      </c>
      <c r="F38" s="90"/>
      <c r="G38" s="92"/>
      <c r="H38" s="135"/>
      <c r="I38" s="48"/>
      <c r="J38" s="48"/>
      <c r="K38" s="43"/>
    </row>
    <row r="39" spans="2:11" x14ac:dyDescent="0.2">
      <c r="B39" s="19">
        <v>37104</v>
      </c>
      <c r="C39" s="61">
        <v>0</v>
      </c>
      <c r="D39" s="61">
        <v>0</v>
      </c>
      <c r="E39" s="63" t="s">
        <v>36</v>
      </c>
      <c r="F39" s="90"/>
      <c r="G39" s="92"/>
      <c r="H39" s="135"/>
    </row>
    <row r="40" spans="2:11" x14ac:dyDescent="0.2">
      <c r="B40" s="19">
        <v>37135</v>
      </c>
      <c r="C40" s="61">
        <v>0</v>
      </c>
      <c r="D40" s="61">
        <v>0</v>
      </c>
      <c r="E40" s="63" t="s">
        <v>36</v>
      </c>
      <c r="F40" s="90"/>
      <c r="G40" s="92"/>
      <c r="H40" s="135"/>
    </row>
    <row r="41" spans="2:11" x14ac:dyDescent="0.2">
      <c r="B41" s="19">
        <v>37165</v>
      </c>
      <c r="C41" s="61">
        <v>0</v>
      </c>
      <c r="D41" s="61">
        <v>0</v>
      </c>
      <c r="E41" s="63" t="s">
        <v>36</v>
      </c>
      <c r="F41" s="90"/>
      <c r="G41" s="92"/>
      <c r="H41" s="135"/>
    </row>
    <row r="42" spans="2:11" x14ac:dyDescent="0.2">
      <c r="B42" s="19">
        <v>37196</v>
      </c>
      <c r="C42" s="61">
        <v>0</v>
      </c>
      <c r="D42" s="61">
        <v>0</v>
      </c>
      <c r="E42" s="63" t="s">
        <v>36</v>
      </c>
      <c r="F42" s="90"/>
      <c r="G42" s="92"/>
      <c r="H42" s="135"/>
    </row>
    <row r="43" spans="2:11" ht="13.5" thickBot="1" x14ac:dyDescent="0.25">
      <c r="B43" s="19">
        <v>37226</v>
      </c>
      <c r="C43" s="61">
        <v>0</v>
      </c>
      <c r="D43" s="61">
        <v>0</v>
      </c>
      <c r="E43" s="63" t="s">
        <v>36</v>
      </c>
      <c r="F43" s="143"/>
      <c r="G43" s="142"/>
      <c r="H43" s="146"/>
    </row>
    <row r="44" spans="2:11" ht="13.5" thickBot="1" x14ac:dyDescent="0.25">
      <c r="B44" s="18" t="s">
        <v>24</v>
      </c>
      <c r="C44" s="64">
        <v>1.0800000190734863E-2</v>
      </c>
      <c r="D44" s="64">
        <v>0</v>
      </c>
      <c r="E44" s="66" t="s">
        <v>36</v>
      </c>
      <c r="F44" s="139"/>
      <c r="G44" s="144"/>
      <c r="H44" s="147"/>
    </row>
    <row r="45" spans="2:11" x14ac:dyDescent="0.2">
      <c r="B45" s="19">
        <v>37257</v>
      </c>
      <c r="C45" s="61">
        <v>22254.191251271615</v>
      </c>
      <c r="D45" s="61">
        <v>2405400.5</v>
      </c>
      <c r="E45" s="63">
        <f>+D45/C45</f>
        <v>108.08752710177927</v>
      </c>
      <c r="F45" s="141"/>
      <c r="G45" s="140"/>
      <c r="H45" s="145"/>
      <c r="I45" s="200" t="s">
        <v>25</v>
      </c>
      <c r="J45" s="200"/>
      <c r="K45" s="201"/>
    </row>
    <row r="46" spans="2:11" x14ac:dyDescent="0.2">
      <c r="B46" s="19">
        <v>37289</v>
      </c>
      <c r="C46" s="61">
        <v>5061.0413326552543</v>
      </c>
      <c r="D46" s="61">
        <v>561589.10249328613</v>
      </c>
      <c r="E46" s="63">
        <f t="shared" ref="E46:E57" si="0">+D46/C46</f>
        <v>110.96315275470211</v>
      </c>
      <c r="F46" s="90"/>
      <c r="G46" s="92"/>
      <c r="H46" s="135"/>
      <c r="I46" s="44"/>
      <c r="J46" s="44"/>
      <c r="K46" s="40"/>
    </row>
    <row r="47" spans="2:11" x14ac:dyDescent="0.2">
      <c r="B47" s="19">
        <v>37317</v>
      </c>
      <c r="C47" s="61">
        <v>31185.015259409967</v>
      </c>
      <c r="D47" s="61">
        <v>3700749.9390640259</v>
      </c>
      <c r="E47" s="63">
        <f t="shared" si="0"/>
        <v>118.67077531563297</v>
      </c>
      <c r="F47" s="90"/>
      <c r="G47" s="92"/>
      <c r="H47" s="135"/>
      <c r="I47" s="44"/>
      <c r="J47" s="44"/>
      <c r="K47" s="40"/>
    </row>
    <row r="48" spans="2:11" x14ac:dyDescent="0.2">
      <c r="B48" s="19">
        <v>37348</v>
      </c>
      <c r="C48" s="61">
        <v>8647.1210579857579</v>
      </c>
      <c r="D48" s="61">
        <v>1077494.5440673828</v>
      </c>
      <c r="E48" s="63">
        <f t="shared" si="0"/>
        <v>124.60731575768781</v>
      </c>
      <c r="F48" s="90"/>
      <c r="G48" s="92"/>
      <c r="H48" s="135"/>
      <c r="I48" s="44"/>
      <c r="J48" s="44"/>
      <c r="K48" s="40"/>
    </row>
    <row r="49" spans="2:11" x14ac:dyDescent="0.2">
      <c r="B49" s="19">
        <v>37378</v>
      </c>
      <c r="C49" s="61">
        <v>32307.053916581892</v>
      </c>
      <c r="D49" s="61">
        <v>4322810.625</v>
      </c>
      <c r="E49" s="63">
        <f t="shared" si="0"/>
        <v>133.80392517874486</v>
      </c>
      <c r="F49" s="90"/>
      <c r="G49" s="92"/>
      <c r="H49" s="135"/>
      <c r="I49" s="44"/>
      <c r="J49" s="44"/>
      <c r="K49" s="40"/>
    </row>
    <row r="50" spans="2:11" x14ac:dyDescent="0.2">
      <c r="B50" s="19">
        <v>37409</v>
      </c>
      <c r="C50" s="61">
        <v>4.6998981541801444E-3</v>
      </c>
      <c r="D50" s="61">
        <v>0</v>
      </c>
      <c r="E50" s="63" t="s">
        <v>36</v>
      </c>
      <c r="F50" s="90"/>
      <c r="G50" s="92"/>
      <c r="H50" s="135"/>
      <c r="I50" s="44"/>
      <c r="J50" s="44"/>
      <c r="K50" s="40"/>
    </row>
    <row r="51" spans="2:11" ht="13.5" thickBot="1" x14ac:dyDescent="0.25">
      <c r="B51" s="19">
        <v>37439</v>
      </c>
      <c r="C51" s="61">
        <v>22380.467955239066</v>
      </c>
      <c r="D51" s="61">
        <v>3150928</v>
      </c>
      <c r="E51" s="63">
        <f t="shared" si="0"/>
        <v>140.78919199999999</v>
      </c>
      <c r="F51" s="90"/>
      <c r="G51" s="92"/>
      <c r="H51" s="135"/>
      <c r="I51" s="48"/>
      <c r="J51" s="48"/>
      <c r="K51" s="43"/>
    </row>
    <row r="52" spans="2:11" x14ac:dyDescent="0.2">
      <c r="B52" s="19">
        <v>37470</v>
      </c>
      <c r="C52" s="61">
        <v>25924.03560528993</v>
      </c>
      <c r="D52" s="61">
        <v>3843430.0625</v>
      </c>
      <c r="E52" s="63">
        <f t="shared" si="0"/>
        <v>148.25739792286541</v>
      </c>
      <c r="F52" s="90"/>
      <c r="G52" s="92"/>
      <c r="H52" s="135"/>
    </row>
    <row r="53" spans="2:11" x14ac:dyDescent="0.2">
      <c r="B53" s="19">
        <v>37501</v>
      </c>
      <c r="C53" s="61">
        <v>14279.031536113936</v>
      </c>
      <c r="D53" s="61">
        <v>2049492.8274993896</v>
      </c>
      <c r="E53" s="63">
        <f t="shared" si="0"/>
        <v>143.53164094608917</v>
      </c>
      <c r="F53" s="90"/>
      <c r="G53" s="92"/>
      <c r="H53" s="135"/>
    </row>
    <row r="54" spans="2:11" x14ac:dyDescent="0.2">
      <c r="B54" s="19">
        <v>37531</v>
      </c>
      <c r="C54" s="61">
        <v>9155.6459816887091</v>
      </c>
      <c r="D54" s="61">
        <v>1317473</v>
      </c>
      <c r="E54" s="63">
        <f t="shared" si="0"/>
        <v>143.89732877777777</v>
      </c>
      <c r="F54" s="90"/>
      <c r="G54" s="92"/>
      <c r="H54" s="135"/>
    </row>
    <row r="55" spans="2:11" x14ac:dyDescent="0.2">
      <c r="B55" s="19">
        <v>37562</v>
      </c>
      <c r="C55" s="61">
        <v>8300.7599186164807</v>
      </c>
      <c r="D55" s="61">
        <v>1063987.65625</v>
      </c>
      <c r="E55" s="63">
        <f t="shared" si="0"/>
        <v>128.17954821988621</v>
      </c>
      <c r="F55" s="90"/>
      <c r="G55" s="92"/>
      <c r="H55" s="135"/>
    </row>
    <row r="56" spans="2:11" ht="13.5" thickBot="1" x14ac:dyDescent="0.25">
      <c r="B56" s="19">
        <v>37592</v>
      </c>
      <c r="C56" s="61">
        <v>36530.112919633779</v>
      </c>
      <c r="D56" s="61">
        <v>4475745.15625</v>
      </c>
      <c r="E56" s="63">
        <f t="shared" si="0"/>
        <v>122.5220728470409</v>
      </c>
      <c r="F56" s="143"/>
      <c r="G56" s="142"/>
      <c r="H56" s="146"/>
    </row>
    <row r="57" spans="2:11" ht="13.5" thickBot="1" x14ac:dyDescent="0.25">
      <c r="B57" s="18" t="s">
        <v>26</v>
      </c>
      <c r="C57" s="64">
        <f>SUM(C45:C56)</f>
        <v>216024.48143438456</v>
      </c>
      <c r="D57" s="64">
        <f>SUM(D45:D56)</f>
        <v>27969101.413124084</v>
      </c>
      <c r="E57" s="66">
        <f t="shared" si="0"/>
        <v>129.47190627382406</v>
      </c>
      <c r="F57" s="139"/>
      <c r="G57" s="144"/>
      <c r="H57" s="147"/>
    </row>
    <row r="58" spans="2:11" x14ac:dyDescent="0.2">
      <c r="B58" s="19">
        <v>37622</v>
      </c>
      <c r="C58" s="61">
        <v>15259.409969481181</v>
      </c>
      <c r="D58" s="61">
        <v>3075467</v>
      </c>
      <c r="E58" s="63">
        <f>+D58/C58</f>
        <v>201.54560406666664</v>
      </c>
      <c r="F58" s="141"/>
      <c r="G58" s="140"/>
      <c r="H58" s="145"/>
      <c r="I58" s="216" t="s">
        <v>27</v>
      </c>
      <c r="J58" s="200"/>
      <c r="K58" s="201"/>
    </row>
    <row r="59" spans="2:11" x14ac:dyDescent="0.2">
      <c r="B59" s="19">
        <v>37653</v>
      </c>
      <c r="C59" s="61">
        <v>16373.167014445577</v>
      </c>
      <c r="D59" s="61">
        <v>3300035.57</v>
      </c>
      <c r="E59" s="63">
        <f>+D59/C59</f>
        <v>201.55145104722092</v>
      </c>
      <c r="F59" s="90"/>
      <c r="G59" s="92"/>
      <c r="H59" s="135"/>
      <c r="I59" s="44"/>
      <c r="J59" s="44"/>
      <c r="K59" s="40"/>
    </row>
    <row r="60" spans="2:11" x14ac:dyDescent="0.2">
      <c r="B60" s="19">
        <v>37681</v>
      </c>
      <c r="C60" s="61">
        <v>21363.173957273651</v>
      </c>
      <c r="D60" s="61">
        <v>3497197.3</v>
      </c>
      <c r="E60" s="63">
        <f>+D60/C60</f>
        <v>163.70214028095236</v>
      </c>
      <c r="F60" s="90"/>
      <c r="G60" s="92"/>
      <c r="H60" s="135"/>
      <c r="I60" s="44"/>
      <c r="J60" s="44"/>
      <c r="K60" s="40"/>
    </row>
    <row r="61" spans="2:11" x14ac:dyDescent="0.2">
      <c r="B61" s="19">
        <v>37712</v>
      </c>
      <c r="C61" s="61">
        <v>21822.648016276704</v>
      </c>
      <c r="D61" s="61">
        <v>3572414.6</v>
      </c>
      <c r="E61" s="63">
        <f>+D61/C61</f>
        <v>163.70215921255149</v>
      </c>
      <c r="F61" s="90"/>
      <c r="G61" s="92"/>
      <c r="H61" s="135"/>
      <c r="I61" s="44"/>
      <c r="J61" s="44"/>
      <c r="K61" s="40"/>
    </row>
    <row r="62" spans="2:11" x14ac:dyDescent="0.2">
      <c r="B62" s="19">
        <v>37742</v>
      </c>
      <c r="C62" s="61">
        <v>0</v>
      </c>
      <c r="D62" s="61">
        <v>0</v>
      </c>
      <c r="E62" s="63" t="s">
        <v>36</v>
      </c>
      <c r="F62" s="90"/>
      <c r="G62" s="92"/>
      <c r="H62" s="135"/>
      <c r="I62" s="44"/>
      <c r="J62" s="44"/>
      <c r="K62" s="40"/>
    </row>
    <row r="63" spans="2:11" x14ac:dyDescent="0.2">
      <c r="B63" s="19">
        <v>37773</v>
      </c>
      <c r="C63" s="61">
        <v>0</v>
      </c>
      <c r="D63" s="61">
        <v>0</v>
      </c>
      <c r="E63" s="63" t="s">
        <v>36</v>
      </c>
      <c r="F63" s="90"/>
      <c r="G63" s="92"/>
      <c r="H63" s="135"/>
      <c r="I63" s="44"/>
      <c r="J63" s="44"/>
      <c r="K63" s="40"/>
    </row>
    <row r="64" spans="2:11" ht="13.5" thickBot="1" x14ac:dyDescent="0.25">
      <c r="B64" s="19">
        <v>37803</v>
      </c>
      <c r="C64" s="61">
        <v>0</v>
      </c>
      <c r="D64" s="61">
        <v>0</v>
      </c>
      <c r="E64" s="63" t="s">
        <v>36</v>
      </c>
      <c r="F64" s="90"/>
      <c r="G64" s="92"/>
      <c r="H64" s="135"/>
      <c r="I64" s="48"/>
      <c r="J64" s="48"/>
      <c r="K64" s="43"/>
    </row>
    <row r="65" spans="2:11" x14ac:dyDescent="0.2">
      <c r="B65" s="19">
        <v>37834</v>
      </c>
      <c r="C65" s="61">
        <v>0</v>
      </c>
      <c r="D65" s="61">
        <v>0</v>
      </c>
      <c r="E65" s="63" t="s">
        <v>36</v>
      </c>
      <c r="F65" s="90"/>
      <c r="G65" s="92"/>
      <c r="H65" s="135"/>
      <c r="I65" s="57" t="s">
        <v>116</v>
      </c>
    </row>
    <row r="66" spans="2:11" x14ac:dyDescent="0.2">
      <c r="B66" s="19">
        <v>37865</v>
      </c>
      <c r="C66" s="61">
        <v>0</v>
      </c>
      <c r="D66" s="61">
        <v>0</v>
      </c>
      <c r="E66" s="63" t="s">
        <v>36</v>
      </c>
      <c r="F66" s="90"/>
      <c r="G66" s="92"/>
      <c r="H66" s="135"/>
      <c r="I66" s="11" t="s">
        <v>117</v>
      </c>
    </row>
    <row r="67" spans="2:11" x14ac:dyDescent="0.2">
      <c r="B67" s="19">
        <v>37895</v>
      </c>
      <c r="C67" s="61">
        <v>0</v>
      </c>
      <c r="D67" s="61">
        <v>0</v>
      </c>
      <c r="E67" s="63" t="s">
        <v>36</v>
      </c>
      <c r="F67" s="90"/>
      <c r="G67" s="92"/>
      <c r="H67" s="135"/>
      <c r="I67" s="57" t="s">
        <v>150</v>
      </c>
    </row>
    <row r="68" spans="2:11" x14ac:dyDescent="0.2">
      <c r="B68" s="19">
        <v>37926</v>
      </c>
      <c r="C68" s="61">
        <v>0</v>
      </c>
      <c r="D68" s="61">
        <v>0</v>
      </c>
      <c r="E68" s="63" t="s">
        <v>36</v>
      </c>
      <c r="F68" s="90"/>
      <c r="G68" s="92"/>
      <c r="H68" s="135"/>
      <c r="I68" s="57" t="s">
        <v>142</v>
      </c>
    </row>
    <row r="69" spans="2:11" ht="13.5" thickBot="1" x14ac:dyDescent="0.25">
      <c r="B69" s="19">
        <v>37956</v>
      </c>
      <c r="C69" s="61">
        <v>0</v>
      </c>
      <c r="D69" s="61">
        <v>0</v>
      </c>
      <c r="E69" s="63" t="s">
        <v>36</v>
      </c>
      <c r="F69" s="143"/>
      <c r="G69" s="142"/>
      <c r="H69" s="146"/>
      <c r="I69" s="11" t="s">
        <v>120</v>
      </c>
    </row>
    <row r="70" spans="2:11" ht="13.5" thickBot="1" x14ac:dyDescent="0.25">
      <c r="B70" s="56" t="s">
        <v>28</v>
      </c>
      <c r="C70" s="64">
        <f>SUM(C58:C69)</f>
        <v>74818.398957477126</v>
      </c>
      <c r="D70" s="64">
        <f>SUM(D58:D69)</f>
        <v>13445114.470000001</v>
      </c>
      <c r="E70" s="66" t="s">
        <v>36</v>
      </c>
      <c r="F70" s="139"/>
      <c r="G70" s="144"/>
      <c r="H70" s="147"/>
    </row>
    <row r="71" spans="2:11" x14ac:dyDescent="0.2">
      <c r="B71" s="19">
        <v>37987</v>
      </c>
      <c r="C71" s="61">
        <v>0</v>
      </c>
      <c r="D71" s="61">
        <v>0</v>
      </c>
      <c r="E71" s="63" t="s">
        <v>36</v>
      </c>
      <c r="F71" s="141"/>
      <c r="G71" s="140"/>
      <c r="H71" s="145"/>
      <c r="I71" s="216" t="s">
        <v>29</v>
      </c>
      <c r="J71" s="200"/>
      <c r="K71" s="201"/>
    </row>
    <row r="72" spans="2:11" x14ac:dyDescent="0.2">
      <c r="B72" s="19">
        <v>38018</v>
      </c>
      <c r="C72" s="61">
        <v>0</v>
      </c>
      <c r="D72" s="61">
        <v>0</v>
      </c>
      <c r="E72" s="63" t="s">
        <v>36</v>
      </c>
      <c r="F72" s="90"/>
      <c r="G72" s="92"/>
      <c r="H72" s="135"/>
      <c r="I72" s="44"/>
      <c r="J72" s="44"/>
      <c r="K72" s="40"/>
    </row>
    <row r="73" spans="2:11" x14ac:dyDescent="0.2">
      <c r="B73" s="19">
        <v>38047</v>
      </c>
      <c r="C73" s="61">
        <v>0</v>
      </c>
      <c r="D73" s="61">
        <v>0</v>
      </c>
      <c r="E73" s="63" t="s">
        <v>36</v>
      </c>
      <c r="F73" s="90"/>
      <c r="G73" s="92"/>
      <c r="H73" s="135"/>
      <c r="I73" s="44"/>
      <c r="J73" s="44"/>
      <c r="K73" s="40"/>
    </row>
    <row r="74" spans="2:11" x14ac:dyDescent="0.2">
      <c r="B74" s="19">
        <v>38078</v>
      </c>
      <c r="C74" s="61">
        <v>0</v>
      </c>
      <c r="D74" s="61">
        <v>0</v>
      </c>
      <c r="E74" s="63" t="s">
        <v>36</v>
      </c>
      <c r="F74" s="90"/>
      <c r="G74" s="92"/>
      <c r="H74" s="135"/>
      <c r="I74" s="44"/>
      <c r="J74" s="44"/>
      <c r="K74" s="40"/>
    </row>
    <row r="75" spans="2:11" x14ac:dyDescent="0.2">
      <c r="B75" s="19">
        <v>38108</v>
      </c>
      <c r="C75" s="61">
        <v>0</v>
      </c>
      <c r="D75" s="61">
        <v>0</v>
      </c>
      <c r="E75" s="63" t="s">
        <v>36</v>
      </c>
      <c r="F75" s="90"/>
      <c r="G75" s="92"/>
      <c r="H75" s="135"/>
      <c r="I75" s="44"/>
      <c r="J75" s="44"/>
      <c r="K75" s="40"/>
    </row>
    <row r="76" spans="2:11" x14ac:dyDescent="0.2">
      <c r="B76" s="19">
        <v>38139</v>
      </c>
      <c r="C76" s="61">
        <v>0</v>
      </c>
      <c r="D76" s="61">
        <v>0</v>
      </c>
      <c r="E76" s="63" t="s">
        <v>36</v>
      </c>
      <c r="F76" s="90"/>
      <c r="G76" s="92"/>
      <c r="H76" s="135"/>
      <c r="I76" s="44"/>
      <c r="J76" s="44"/>
      <c r="K76" s="40"/>
    </row>
    <row r="77" spans="2:11" ht="13.5" thickBot="1" x14ac:dyDescent="0.25">
      <c r="B77" s="19">
        <v>38169</v>
      </c>
      <c r="C77" s="61">
        <v>0</v>
      </c>
      <c r="D77" s="61">
        <v>0</v>
      </c>
      <c r="E77" s="63" t="s">
        <v>36</v>
      </c>
      <c r="F77" s="90"/>
      <c r="G77" s="92"/>
      <c r="H77" s="135"/>
      <c r="I77" s="48"/>
      <c r="J77" s="48"/>
      <c r="K77" s="43"/>
    </row>
    <row r="78" spans="2:11" x14ac:dyDescent="0.2">
      <c r="B78" s="19">
        <v>38200</v>
      </c>
      <c r="C78" s="61">
        <v>0</v>
      </c>
      <c r="D78" s="61">
        <v>0</v>
      </c>
      <c r="E78" s="63" t="s">
        <v>36</v>
      </c>
      <c r="F78" s="90"/>
      <c r="G78" s="92"/>
      <c r="H78" s="135"/>
      <c r="I78" s="57" t="s">
        <v>116</v>
      </c>
    </row>
    <row r="79" spans="2:11" x14ac:dyDescent="0.2">
      <c r="B79" s="19">
        <v>38231</v>
      </c>
      <c r="C79" s="61">
        <v>0</v>
      </c>
      <c r="D79" s="61">
        <v>0</v>
      </c>
      <c r="E79" s="63" t="s">
        <v>36</v>
      </c>
      <c r="F79" s="90"/>
      <c r="G79" s="92"/>
      <c r="H79" s="135"/>
      <c r="I79" s="11" t="s">
        <v>117</v>
      </c>
    </row>
    <row r="80" spans="2:11" x14ac:dyDescent="0.2">
      <c r="B80" s="19">
        <v>38261</v>
      </c>
      <c r="C80" s="61">
        <v>0</v>
      </c>
      <c r="D80" s="61">
        <v>0</v>
      </c>
      <c r="E80" s="63" t="s">
        <v>36</v>
      </c>
      <c r="F80" s="90"/>
      <c r="G80" s="92"/>
      <c r="H80" s="135"/>
      <c r="I80" s="57" t="s">
        <v>150</v>
      </c>
    </row>
    <row r="81" spans="2:11" x14ac:dyDescent="0.2">
      <c r="B81" s="19">
        <v>38292</v>
      </c>
      <c r="C81" s="61">
        <v>0</v>
      </c>
      <c r="D81" s="61">
        <v>0</v>
      </c>
      <c r="E81" s="63" t="s">
        <v>36</v>
      </c>
      <c r="F81" s="90"/>
      <c r="G81" s="92"/>
      <c r="H81" s="135"/>
      <c r="I81" s="57" t="s">
        <v>142</v>
      </c>
    </row>
    <row r="82" spans="2:11" ht="13.5" thickBot="1" x14ac:dyDescent="0.25">
      <c r="B82" s="19">
        <v>38322</v>
      </c>
      <c r="C82" s="61">
        <v>0</v>
      </c>
      <c r="D82" s="61">
        <v>0</v>
      </c>
      <c r="E82" s="63" t="s">
        <v>36</v>
      </c>
      <c r="F82" s="143"/>
      <c r="G82" s="142"/>
      <c r="H82" s="146"/>
      <c r="I82" s="11" t="s">
        <v>120</v>
      </c>
    </row>
    <row r="83" spans="2:11" ht="13.5" thickBot="1" x14ac:dyDescent="0.25">
      <c r="B83" s="56" t="s">
        <v>30</v>
      </c>
      <c r="C83" s="64">
        <f>SUM(C71:C82)</f>
        <v>0</v>
      </c>
      <c r="D83" s="64">
        <f>SUM(D71:D82)</f>
        <v>0</v>
      </c>
      <c r="E83" s="66" t="s">
        <v>36</v>
      </c>
      <c r="F83" s="139"/>
      <c r="G83" s="144"/>
      <c r="H83" s="147"/>
    </row>
    <row r="84" spans="2:11" x14ac:dyDescent="0.2">
      <c r="B84" s="19">
        <v>38353</v>
      </c>
      <c r="C84" s="61">
        <v>0</v>
      </c>
      <c r="D84" s="61">
        <v>0</v>
      </c>
      <c r="E84" s="63" t="s">
        <v>36</v>
      </c>
      <c r="F84" s="141"/>
      <c r="G84" s="140"/>
      <c r="H84" s="145"/>
      <c r="I84" s="216" t="s">
        <v>31</v>
      </c>
      <c r="J84" s="200"/>
      <c r="K84" s="201"/>
    </row>
    <row r="85" spans="2:11" x14ac:dyDescent="0.2">
      <c r="B85" s="19">
        <v>38384</v>
      </c>
      <c r="C85" s="61">
        <v>0</v>
      </c>
      <c r="D85" s="61">
        <v>0</v>
      </c>
      <c r="E85" s="63" t="s">
        <v>36</v>
      </c>
      <c r="F85" s="90"/>
      <c r="G85" s="92"/>
      <c r="H85" s="135"/>
      <c r="I85" s="44"/>
      <c r="J85" s="44"/>
      <c r="K85" s="40"/>
    </row>
    <row r="86" spans="2:11" x14ac:dyDescent="0.2">
      <c r="B86" s="19">
        <v>38412</v>
      </c>
      <c r="C86" s="61">
        <v>0</v>
      </c>
      <c r="D86" s="61">
        <v>0</v>
      </c>
      <c r="E86" s="63" t="s">
        <v>36</v>
      </c>
      <c r="F86" s="90"/>
      <c r="G86" s="92"/>
      <c r="H86" s="135"/>
      <c r="I86" s="44"/>
      <c r="J86" s="44"/>
      <c r="K86" s="40"/>
    </row>
    <row r="87" spans="2:11" x14ac:dyDescent="0.2">
      <c r="B87" s="19">
        <v>38443</v>
      </c>
      <c r="C87" s="61">
        <v>0</v>
      </c>
      <c r="D87" s="61">
        <v>0</v>
      </c>
      <c r="E87" s="63" t="s">
        <v>36</v>
      </c>
      <c r="F87" s="90"/>
      <c r="G87" s="92"/>
      <c r="H87" s="135"/>
      <c r="I87" s="44"/>
      <c r="J87" s="44"/>
      <c r="K87" s="40"/>
    </row>
    <row r="88" spans="2:11" x14ac:dyDescent="0.2">
      <c r="B88" s="19">
        <v>38473</v>
      </c>
      <c r="C88" s="61">
        <v>31985.361139369277</v>
      </c>
      <c r="D88" s="61">
        <v>8706946</v>
      </c>
      <c r="E88" s="63">
        <f>+D88/C88</f>
        <v>272.21659189844286</v>
      </c>
      <c r="F88" s="90"/>
      <c r="G88" s="92"/>
      <c r="H88" s="135"/>
      <c r="I88" s="44"/>
      <c r="J88" s="44"/>
      <c r="K88" s="40"/>
    </row>
    <row r="89" spans="2:11" x14ac:dyDescent="0.2">
      <c r="B89" s="19">
        <v>38504</v>
      </c>
      <c r="C89" s="61">
        <v>74964.615462868765</v>
      </c>
      <c r="D89" s="61">
        <v>20304722</v>
      </c>
      <c r="E89" s="63">
        <f>+D89/C89</f>
        <v>270.8574155236916</v>
      </c>
      <c r="F89" s="90"/>
      <c r="G89" s="92"/>
      <c r="H89" s="135"/>
      <c r="I89" s="44"/>
      <c r="J89" s="44"/>
      <c r="K89" s="40"/>
    </row>
    <row r="90" spans="2:11" ht="13.5" thickBot="1" x14ac:dyDescent="0.25">
      <c r="B90" s="19">
        <v>38534</v>
      </c>
      <c r="C90" s="61">
        <v>7072.3713123092575</v>
      </c>
      <c r="D90" s="61">
        <v>1910184</v>
      </c>
      <c r="E90" s="63">
        <f>+D90/C90</f>
        <v>270.09102260728025</v>
      </c>
      <c r="F90" s="90"/>
      <c r="G90" s="92"/>
      <c r="H90" s="135"/>
      <c r="I90" s="48"/>
      <c r="J90" s="48"/>
      <c r="K90" s="43"/>
    </row>
    <row r="91" spans="2:11" x14ac:dyDescent="0.2">
      <c r="B91" s="19">
        <v>38565</v>
      </c>
      <c r="C91" s="61">
        <v>0</v>
      </c>
      <c r="D91" s="61">
        <v>0</v>
      </c>
      <c r="E91" s="63" t="s">
        <v>36</v>
      </c>
      <c r="F91" s="90"/>
      <c r="G91" s="92"/>
      <c r="H91" s="135"/>
      <c r="I91" s="57" t="s">
        <v>116</v>
      </c>
    </row>
    <row r="92" spans="2:11" x14ac:dyDescent="0.2">
      <c r="B92" s="19">
        <v>38596</v>
      </c>
      <c r="C92" s="61">
        <v>0</v>
      </c>
      <c r="D92" s="61">
        <v>0</v>
      </c>
      <c r="E92" s="63" t="s">
        <v>36</v>
      </c>
      <c r="F92" s="90"/>
      <c r="G92" s="92"/>
      <c r="H92" s="135"/>
      <c r="I92" s="11" t="s">
        <v>117</v>
      </c>
    </row>
    <row r="93" spans="2:11" x14ac:dyDescent="0.2">
      <c r="B93" s="19">
        <v>38626</v>
      </c>
      <c r="C93" s="61">
        <v>0</v>
      </c>
      <c r="D93" s="61">
        <v>0</v>
      </c>
      <c r="E93" s="63" t="s">
        <v>36</v>
      </c>
      <c r="F93" s="90"/>
      <c r="G93" s="92"/>
      <c r="H93" s="135"/>
      <c r="I93" s="57" t="s">
        <v>150</v>
      </c>
    </row>
    <row r="94" spans="2:11" x14ac:dyDescent="0.2">
      <c r="B94" s="19">
        <v>38657</v>
      </c>
      <c r="C94" s="61">
        <v>0</v>
      </c>
      <c r="D94" s="61">
        <v>0</v>
      </c>
      <c r="E94" s="63" t="s">
        <v>36</v>
      </c>
      <c r="F94" s="90"/>
      <c r="G94" s="92"/>
      <c r="H94" s="135"/>
      <c r="I94" s="57" t="s">
        <v>142</v>
      </c>
    </row>
    <row r="95" spans="2:11" ht="13.5" thickBot="1" x14ac:dyDescent="0.25">
      <c r="B95" s="19">
        <v>38687</v>
      </c>
      <c r="C95" s="61">
        <v>0</v>
      </c>
      <c r="D95" s="61">
        <v>0</v>
      </c>
      <c r="E95" s="63" t="s">
        <v>36</v>
      </c>
      <c r="F95" s="143"/>
      <c r="G95" s="142"/>
      <c r="H95" s="146"/>
      <c r="I95" s="11" t="s">
        <v>120</v>
      </c>
    </row>
    <row r="96" spans="2:11" ht="13.5" thickBot="1" x14ac:dyDescent="0.25">
      <c r="B96" s="56" t="s">
        <v>32</v>
      </c>
      <c r="C96" s="64">
        <f>SUM(C84:C95)</f>
        <v>114022.34791454731</v>
      </c>
      <c r="D96" s="64">
        <f>SUM(D84:D95)</f>
        <v>30921852</v>
      </c>
      <c r="E96" s="66" t="s">
        <v>36</v>
      </c>
      <c r="F96" s="139"/>
      <c r="G96" s="144"/>
      <c r="H96" s="147"/>
    </row>
    <row r="97" spans="2:11" x14ac:dyDescent="0.2">
      <c r="B97" s="19">
        <v>38718</v>
      </c>
      <c r="C97" s="61">
        <v>0</v>
      </c>
      <c r="D97" s="61">
        <v>0</v>
      </c>
      <c r="E97" s="63" t="s">
        <v>36</v>
      </c>
      <c r="F97" s="141"/>
      <c r="G97" s="140"/>
      <c r="H97" s="145"/>
      <c r="I97" s="216" t="s">
        <v>33</v>
      </c>
      <c r="J97" s="200"/>
      <c r="K97" s="201"/>
    </row>
    <row r="98" spans="2:11" x14ac:dyDescent="0.2">
      <c r="B98" s="19">
        <v>38749</v>
      </c>
      <c r="C98" s="61">
        <v>0</v>
      </c>
      <c r="D98" s="61">
        <v>0</v>
      </c>
      <c r="E98" s="63" t="s">
        <v>36</v>
      </c>
      <c r="F98" s="90"/>
      <c r="G98" s="92"/>
      <c r="H98" s="135"/>
      <c r="I98" s="44"/>
      <c r="J98" s="44"/>
      <c r="K98" s="40"/>
    </row>
    <row r="99" spans="2:11" x14ac:dyDescent="0.2">
      <c r="B99" s="19">
        <v>38777</v>
      </c>
      <c r="C99" s="61">
        <v>0</v>
      </c>
      <c r="D99" s="61">
        <v>0</v>
      </c>
      <c r="E99" s="63" t="s">
        <v>36</v>
      </c>
      <c r="F99" s="90"/>
      <c r="G99" s="92"/>
      <c r="H99" s="135"/>
      <c r="I99" s="44"/>
      <c r="J99" s="44"/>
      <c r="K99" s="40"/>
    </row>
    <row r="100" spans="2:11" x14ac:dyDescent="0.2">
      <c r="B100" s="19">
        <v>38808</v>
      </c>
      <c r="C100" s="61">
        <v>0</v>
      </c>
      <c r="D100" s="61">
        <v>0</v>
      </c>
      <c r="E100" s="63" t="s">
        <v>36</v>
      </c>
      <c r="F100" s="90"/>
      <c r="G100" s="92"/>
      <c r="H100" s="135"/>
      <c r="I100" s="44"/>
      <c r="J100" s="44"/>
      <c r="K100" s="40"/>
    </row>
    <row r="101" spans="2:11" x14ac:dyDescent="0.2">
      <c r="B101" s="19">
        <v>38838</v>
      </c>
      <c r="C101" s="61">
        <v>0</v>
      </c>
      <c r="D101" s="61">
        <v>0</v>
      </c>
      <c r="E101" s="63" t="s">
        <v>36</v>
      </c>
      <c r="F101" s="90"/>
      <c r="G101" s="92"/>
      <c r="H101" s="135"/>
      <c r="I101" s="44"/>
      <c r="J101" s="44"/>
      <c r="K101" s="40"/>
    </row>
    <row r="102" spans="2:11" x14ac:dyDescent="0.2">
      <c r="B102" s="19">
        <v>38869</v>
      </c>
      <c r="C102" s="61">
        <v>0</v>
      </c>
      <c r="D102" s="61">
        <v>0</v>
      </c>
      <c r="E102" s="63" t="s">
        <v>36</v>
      </c>
      <c r="F102" s="90"/>
      <c r="G102" s="92"/>
      <c r="H102" s="135"/>
      <c r="I102" s="44"/>
      <c r="J102" s="44"/>
      <c r="K102" s="40"/>
    </row>
    <row r="103" spans="2:11" ht="13.5" thickBot="1" x14ac:dyDescent="0.25">
      <c r="B103" s="19">
        <v>38899</v>
      </c>
      <c r="C103" s="61">
        <v>0</v>
      </c>
      <c r="D103" s="61">
        <v>0</v>
      </c>
      <c r="E103" s="63" t="s">
        <v>36</v>
      </c>
      <c r="F103" s="90"/>
      <c r="G103" s="92"/>
      <c r="H103" s="135"/>
      <c r="I103" s="48"/>
      <c r="J103" s="48"/>
      <c r="K103" s="43"/>
    </row>
    <row r="104" spans="2:11" x14ac:dyDescent="0.2">
      <c r="B104" s="19">
        <v>38930</v>
      </c>
      <c r="C104" s="61">
        <v>0</v>
      </c>
      <c r="D104" s="61">
        <v>0</v>
      </c>
      <c r="E104" s="63" t="s">
        <v>36</v>
      </c>
      <c r="F104" s="90"/>
      <c r="G104" s="92"/>
      <c r="H104" s="135"/>
      <c r="I104" s="57" t="s">
        <v>116</v>
      </c>
    </row>
    <row r="105" spans="2:11" x14ac:dyDescent="0.2">
      <c r="B105" s="19">
        <v>38961</v>
      </c>
      <c r="C105" s="61">
        <v>0</v>
      </c>
      <c r="D105" s="61">
        <v>0</v>
      </c>
      <c r="E105" s="63" t="s">
        <v>36</v>
      </c>
      <c r="F105" s="90"/>
      <c r="G105" s="92"/>
      <c r="H105" s="135"/>
      <c r="I105" s="11" t="s">
        <v>117</v>
      </c>
    </row>
    <row r="106" spans="2:11" x14ac:dyDescent="0.2">
      <c r="B106" s="19">
        <v>38991</v>
      </c>
      <c r="C106" s="61">
        <v>0</v>
      </c>
      <c r="D106" s="61">
        <v>0</v>
      </c>
      <c r="E106" s="63" t="s">
        <v>36</v>
      </c>
      <c r="F106" s="90"/>
      <c r="G106" s="92"/>
      <c r="H106" s="135"/>
      <c r="I106" s="57" t="s">
        <v>150</v>
      </c>
    </row>
    <row r="107" spans="2:11" x14ac:dyDescent="0.2">
      <c r="B107" s="19">
        <v>39022</v>
      </c>
      <c r="C107" s="61">
        <v>0</v>
      </c>
      <c r="D107" s="61">
        <v>0</v>
      </c>
      <c r="E107" s="63" t="s">
        <v>36</v>
      </c>
      <c r="F107" s="90"/>
      <c r="G107" s="92"/>
      <c r="H107" s="135"/>
      <c r="I107" s="57" t="s">
        <v>142</v>
      </c>
    </row>
    <row r="108" spans="2:11" ht="13.5" thickBot="1" x14ac:dyDescent="0.25">
      <c r="B108" s="19">
        <v>39052</v>
      </c>
      <c r="C108" s="61">
        <v>0</v>
      </c>
      <c r="D108" s="61">
        <v>0</v>
      </c>
      <c r="E108" s="63" t="s">
        <v>36</v>
      </c>
      <c r="F108" s="143"/>
      <c r="G108" s="142"/>
      <c r="H108" s="146"/>
      <c r="I108" s="11" t="s">
        <v>120</v>
      </c>
    </row>
    <row r="109" spans="2:11" ht="13.5" thickBot="1" x14ac:dyDescent="0.25">
      <c r="B109" s="56" t="s">
        <v>34</v>
      </c>
      <c r="C109" s="64">
        <f>SUM(C97:C108)</f>
        <v>0</v>
      </c>
      <c r="D109" s="64">
        <f>SUM(D97:D108)</f>
        <v>0</v>
      </c>
      <c r="E109" s="66" t="s">
        <v>36</v>
      </c>
      <c r="F109" s="139"/>
      <c r="G109" s="144"/>
      <c r="H109" s="147"/>
    </row>
    <row r="110" spans="2:11" x14ac:dyDescent="0.2">
      <c r="B110" s="19">
        <v>39083</v>
      </c>
      <c r="C110" s="61">
        <v>0</v>
      </c>
      <c r="D110" s="61">
        <v>0</v>
      </c>
      <c r="E110" s="63" t="s">
        <v>36</v>
      </c>
      <c r="F110" s="141"/>
      <c r="G110" s="140"/>
      <c r="H110" s="145"/>
      <c r="I110" s="216" t="s">
        <v>35</v>
      </c>
      <c r="J110" s="200"/>
      <c r="K110" s="201"/>
    </row>
    <row r="111" spans="2:11" x14ac:dyDescent="0.2">
      <c r="B111" s="19">
        <v>39114</v>
      </c>
      <c r="C111" s="61">
        <v>0</v>
      </c>
      <c r="D111" s="61">
        <v>0</v>
      </c>
      <c r="E111" s="63" t="s">
        <v>36</v>
      </c>
      <c r="F111" s="90"/>
      <c r="G111" s="92"/>
      <c r="H111" s="135"/>
      <c r="I111" s="44"/>
      <c r="J111" s="44"/>
      <c r="K111" s="40"/>
    </row>
    <row r="112" spans="2:11" x14ac:dyDescent="0.2">
      <c r="B112" s="19">
        <v>39142</v>
      </c>
      <c r="C112" s="61">
        <v>0</v>
      </c>
      <c r="D112" s="61">
        <v>0</v>
      </c>
      <c r="E112" s="63" t="s">
        <v>36</v>
      </c>
      <c r="F112" s="90"/>
      <c r="G112" s="92"/>
      <c r="H112" s="135"/>
      <c r="I112" s="44"/>
      <c r="J112" s="44"/>
      <c r="K112" s="40"/>
    </row>
    <row r="113" spans="2:11" x14ac:dyDescent="0.2">
      <c r="B113" s="19">
        <v>39173</v>
      </c>
      <c r="C113" s="61">
        <v>0</v>
      </c>
      <c r="D113" s="61">
        <v>0</v>
      </c>
      <c r="E113" s="63" t="s">
        <v>36</v>
      </c>
      <c r="F113" s="90"/>
      <c r="G113" s="92"/>
      <c r="H113" s="135"/>
      <c r="I113" s="44"/>
      <c r="J113" s="44"/>
      <c r="K113" s="40"/>
    </row>
    <row r="114" spans="2:11" x14ac:dyDescent="0.2">
      <c r="B114" s="19">
        <v>39203</v>
      </c>
      <c r="C114" s="61">
        <v>0</v>
      </c>
      <c r="D114" s="61">
        <v>0</v>
      </c>
      <c r="E114" s="63" t="s">
        <v>36</v>
      </c>
      <c r="F114" s="90"/>
      <c r="G114" s="92"/>
      <c r="H114" s="135"/>
      <c r="I114" s="44"/>
      <c r="J114" s="44"/>
      <c r="K114" s="40"/>
    </row>
    <row r="115" spans="2:11" x14ac:dyDescent="0.2">
      <c r="B115" s="19">
        <v>39234</v>
      </c>
      <c r="C115" s="61">
        <v>0</v>
      </c>
      <c r="D115" s="61">
        <v>0</v>
      </c>
      <c r="E115" s="63" t="s">
        <v>36</v>
      </c>
      <c r="F115" s="90"/>
      <c r="G115" s="92"/>
      <c r="H115" s="135"/>
      <c r="I115" s="44"/>
      <c r="J115" s="44"/>
      <c r="K115" s="40"/>
    </row>
    <row r="116" spans="2:11" ht="13.5" thickBot="1" x14ac:dyDescent="0.25">
      <c r="B116" s="19">
        <v>39264</v>
      </c>
      <c r="C116" s="61">
        <v>52378.060020345882</v>
      </c>
      <c r="D116" s="61">
        <v>20260053</v>
      </c>
      <c r="E116" s="63">
        <f>+D116/C116</f>
        <v>386.80418847376416</v>
      </c>
      <c r="F116" s="90"/>
      <c r="G116" s="92"/>
      <c r="H116" s="135"/>
      <c r="I116" s="48"/>
      <c r="J116" s="48"/>
      <c r="K116" s="43"/>
    </row>
    <row r="117" spans="2:11" x14ac:dyDescent="0.2">
      <c r="B117" s="19">
        <v>39295</v>
      </c>
      <c r="C117" s="61">
        <v>54899.592777212609</v>
      </c>
      <c r="D117" s="61">
        <v>21541734.520000003</v>
      </c>
      <c r="E117" s="63">
        <f>+D117/C117</f>
        <v>392.38423147177542</v>
      </c>
      <c r="F117" s="90"/>
      <c r="G117" s="92"/>
      <c r="H117" s="135"/>
      <c r="I117" s="57" t="s">
        <v>116</v>
      </c>
    </row>
    <row r="118" spans="2:11" x14ac:dyDescent="0.2">
      <c r="B118" s="19">
        <v>39326</v>
      </c>
      <c r="C118" s="61">
        <v>3970.7416073245167</v>
      </c>
      <c r="D118" s="61">
        <v>1570147</v>
      </c>
      <c r="E118" s="63">
        <f>+D118/C118</f>
        <v>395.42915537583019</v>
      </c>
      <c r="F118" s="90"/>
      <c r="G118" s="92"/>
      <c r="H118" s="135"/>
      <c r="I118" s="11" t="s">
        <v>117</v>
      </c>
    </row>
    <row r="119" spans="2:11" x14ac:dyDescent="0.2">
      <c r="B119" s="19">
        <v>39356</v>
      </c>
      <c r="C119" s="61">
        <v>38798.087487283825</v>
      </c>
      <c r="D119" s="61">
        <v>15945428.6</v>
      </c>
      <c r="E119" s="63">
        <f>+D119/C119</f>
        <v>410.98491272865334</v>
      </c>
      <c r="F119" s="90"/>
      <c r="G119" s="92"/>
      <c r="H119" s="135"/>
      <c r="I119" s="57" t="s">
        <v>150</v>
      </c>
    </row>
    <row r="120" spans="2:11" x14ac:dyDescent="0.2">
      <c r="B120" s="19">
        <v>39387</v>
      </c>
      <c r="C120" s="61">
        <v>43958.504577822991</v>
      </c>
      <c r="D120" s="61">
        <v>20941348</v>
      </c>
      <c r="E120" s="63">
        <f>+D120/C120</f>
        <v>476.3889991509148</v>
      </c>
      <c r="F120" s="90"/>
      <c r="G120" s="92"/>
      <c r="H120" s="135"/>
      <c r="I120" s="57" t="s">
        <v>142</v>
      </c>
    </row>
    <row r="121" spans="2:11" ht="13.5" thickBot="1" x14ac:dyDescent="0.25">
      <c r="B121" s="19">
        <v>39417</v>
      </c>
      <c r="C121" s="61">
        <v>0</v>
      </c>
      <c r="D121" s="61">
        <v>0</v>
      </c>
      <c r="E121" s="63" t="s">
        <v>36</v>
      </c>
      <c r="F121" s="143"/>
      <c r="G121" s="142"/>
      <c r="H121" s="146"/>
      <c r="I121" s="11" t="s">
        <v>120</v>
      </c>
    </row>
    <row r="122" spans="2:11" ht="13.5" thickBot="1" x14ac:dyDescent="0.25">
      <c r="B122" s="56" t="s">
        <v>37</v>
      </c>
      <c r="C122" s="64">
        <f>SUM(C110:C121)</f>
        <v>194004.98646998982</v>
      </c>
      <c r="D122" s="64">
        <f>SUM(D110:D121)</f>
        <v>80258711.120000005</v>
      </c>
      <c r="E122" s="66">
        <f t="shared" ref="E122:E127" si="1">+D122/C122</f>
        <v>413.69406312870746</v>
      </c>
      <c r="F122" s="139"/>
      <c r="G122" s="144"/>
      <c r="H122" s="147"/>
    </row>
    <row r="123" spans="2:11" x14ac:dyDescent="0.2">
      <c r="B123" s="19">
        <v>39448</v>
      </c>
      <c r="C123" s="61">
        <v>38078.13936927772</v>
      </c>
      <c r="D123" s="61">
        <v>20953008.5</v>
      </c>
      <c r="E123" s="63">
        <f t="shared" si="1"/>
        <v>550.26345423025964</v>
      </c>
      <c r="F123" s="141"/>
      <c r="G123" s="140"/>
      <c r="H123" s="145"/>
      <c r="I123" s="216" t="s">
        <v>38</v>
      </c>
      <c r="J123" s="200"/>
      <c r="K123" s="201"/>
    </row>
    <row r="124" spans="2:11" x14ac:dyDescent="0.2">
      <c r="B124" s="19">
        <v>39479</v>
      </c>
      <c r="C124" s="61">
        <v>597.0940996948118</v>
      </c>
      <c r="D124" s="61">
        <v>62968.298126220703</v>
      </c>
      <c r="E124" s="63">
        <f t="shared" si="1"/>
        <v>105.45791385043867</v>
      </c>
      <c r="F124" s="90"/>
      <c r="G124" s="92"/>
      <c r="H124" s="135"/>
      <c r="I124" s="44"/>
      <c r="J124" s="44"/>
      <c r="K124" s="40"/>
    </row>
    <row r="125" spans="2:11" x14ac:dyDescent="0.2">
      <c r="B125" s="19">
        <v>39508</v>
      </c>
      <c r="C125" s="61">
        <v>145.41200406917599</v>
      </c>
      <c r="D125" s="61">
        <v>106936.2734375</v>
      </c>
      <c r="E125" s="63">
        <f t="shared" si="1"/>
        <v>735.40196438409475</v>
      </c>
      <c r="F125" s="90"/>
      <c r="G125" s="92"/>
      <c r="H125" s="135"/>
      <c r="I125" s="44"/>
      <c r="J125" s="44"/>
      <c r="K125" s="40"/>
    </row>
    <row r="126" spans="2:11" x14ac:dyDescent="0.2">
      <c r="B126" s="19">
        <v>39539</v>
      </c>
      <c r="C126" s="61">
        <v>91835.326398779158</v>
      </c>
      <c r="D126" s="61">
        <v>46869280.93359375</v>
      </c>
      <c r="E126" s="63">
        <f t="shared" si="1"/>
        <v>510.36221867467356</v>
      </c>
      <c r="F126" s="90"/>
      <c r="G126" s="92"/>
      <c r="H126" s="135"/>
      <c r="I126" s="44"/>
      <c r="J126" s="44"/>
      <c r="K126" s="40"/>
    </row>
    <row r="127" spans="2:11" x14ac:dyDescent="0.2">
      <c r="B127" s="19">
        <v>39569</v>
      </c>
      <c r="C127" s="61">
        <v>2906.1237945090961</v>
      </c>
      <c r="D127" s="61">
        <v>1642408.2704467773</v>
      </c>
      <c r="E127" s="63">
        <f t="shared" si="1"/>
        <v>565.15426959786953</v>
      </c>
      <c r="F127" s="90"/>
      <c r="G127" s="92"/>
      <c r="H127" s="135"/>
      <c r="I127" s="44"/>
      <c r="J127" s="44"/>
      <c r="K127" s="40"/>
    </row>
    <row r="128" spans="2:11" x14ac:dyDescent="0.2">
      <c r="B128" s="19">
        <v>39600</v>
      </c>
      <c r="C128" s="61">
        <v>0</v>
      </c>
      <c r="D128" s="61">
        <v>0</v>
      </c>
      <c r="E128" s="63" t="s">
        <v>36</v>
      </c>
      <c r="F128" s="90"/>
      <c r="G128" s="92"/>
      <c r="H128" s="135"/>
      <c r="I128" s="44"/>
      <c r="J128" s="44"/>
      <c r="K128" s="40"/>
    </row>
    <row r="129" spans="2:11" ht="13.5" thickBot="1" x14ac:dyDescent="0.25">
      <c r="B129" s="19">
        <v>39630</v>
      </c>
      <c r="C129" s="61">
        <v>56499.79552390641</v>
      </c>
      <c r="D129" s="61">
        <v>37912236.75</v>
      </c>
      <c r="E129" s="63">
        <f t="shared" ref="E129:E135" si="2">+D129/C129</f>
        <v>671.01546825879097</v>
      </c>
      <c r="F129" s="90"/>
      <c r="G129" s="92"/>
      <c r="H129" s="135"/>
      <c r="I129" s="48"/>
      <c r="J129" s="48"/>
      <c r="K129" s="43"/>
    </row>
    <row r="130" spans="2:11" x14ac:dyDescent="0.2">
      <c r="B130" s="19">
        <v>39661</v>
      </c>
      <c r="C130" s="61">
        <v>149273.68139623603</v>
      </c>
      <c r="D130" s="61">
        <v>101216919.29296875</v>
      </c>
      <c r="E130" s="63">
        <f t="shared" si="2"/>
        <v>678.06272576808681</v>
      </c>
      <c r="F130" s="90"/>
      <c r="G130" s="92"/>
      <c r="H130" s="135"/>
      <c r="I130" s="57" t="s">
        <v>116</v>
      </c>
    </row>
    <row r="131" spans="2:11" x14ac:dyDescent="0.2">
      <c r="B131" s="19">
        <v>39692</v>
      </c>
      <c r="C131" s="61">
        <v>119565.07527975585</v>
      </c>
      <c r="D131" s="61">
        <v>76171249.1875</v>
      </c>
      <c r="E131" s="63">
        <f t="shared" si="2"/>
        <v>637.06938676930622</v>
      </c>
      <c r="F131" s="90"/>
      <c r="G131" s="92"/>
      <c r="H131" s="135"/>
      <c r="I131" s="11" t="s">
        <v>117</v>
      </c>
    </row>
    <row r="132" spans="2:11" x14ac:dyDescent="0.2">
      <c r="B132" s="19">
        <v>39722</v>
      </c>
      <c r="C132" s="61">
        <v>29200.288402848422</v>
      </c>
      <c r="D132" s="61">
        <v>18477684</v>
      </c>
      <c r="E132" s="63">
        <f t="shared" si="2"/>
        <v>632.79114730241997</v>
      </c>
      <c r="F132" s="90"/>
      <c r="G132" s="92"/>
      <c r="H132" s="135"/>
      <c r="I132" s="57" t="s">
        <v>150</v>
      </c>
    </row>
    <row r="133" spans="2:11" x14ac:dyDescent="0.2">
      <c r="B133" s="19">
        <v>39753</v>
      </c>
      <c r="C133" s="61">
        <v>145334.81383519838</v>
      </c>
      <c r="D133" s="61">
        <v>60753756.4375</v>
      </c>
      <c r="E133" s="63">
        <f t="shared" si="2"/>
        <v>418.02617579564514</v>
      </c>
      <c r="F133" s="90"/>
      <c r="G133" s="92"/>
      <c r="H133" s="135"/>
      <c r="I133" s="57" t="s">
        <v>142</v>
      </c>
    </row>
    <row r="134" spans="2:11" ht="13.5" thickBot="1" x14ac:dyDescent="0.25">
      <c r="B134" s="19">
        <v>39783</v>
      </c>
      <c r="C134" s="61">
        <v>54839.523906408955</v>
      </c>
      <c r="D134" s="61">
        <v>16827367</v>
      </c>
      <c r="E134" s="63">
        <f t="shared" si="2"/>
        <v>306.84743049042822</v>
      </c>
      <c r="F134" s="143"/>
      <c r="G134" s="142"/>
      <c r="H134" s="146"/>
      <c r="I134" s="11" t="s">
        <v>120</v>
      </c>
    </row>
    <row r="135" spans="2:11" ht="13.5" thickBot="1" x14ac:dyDescent="0.25">
      <c r="B135" s="56" t="s">
        <v>121</v>
      </c>
      <c r="C135" s="64">
        <f>SUM(C123:C134)</f>
        <v>688275.27401068399</v>
      </c>
      <c r="D135" s="64">
        <f>SUM(D123:D134)</f>
        <v>380993814.943573</v>
      </c>
      <c r="E135" s="66">
        <f t="shared" si="2"/>
        <v>553.54860087224188</v>
      </c>
      <c r="F135" s="139"/>
      <c r="G135" s="144"/>
      <c r="H135" s="147"/>
    </row>
    <row r="136" spans="2:11" x14ac:dyDescent="0.2">
      <c r="B136" s="19">
        <v>39814</v>
      </c>
      <c r="C136" s="61">
        <v>19383.611393692776</v>
      </c>
      <c r="D136" s="61">
        <v>5029110.5999999996</v>
      </c>
      <c r="E136" s="63">
        <f>+D136/C136</f>
        <v>259.45168306647025</v>
      </c>
      <c r="F136" s="141"/>
      <c r="G136" s="140"/>
      <c r="H136" s="145"/>
      <c r="I136" s="216" t="s">
        <v>40</v>
      </c>
      <c r="J136" s="200"/>
      <c r="K136" s="201"/>
    </row>
    <row r="137" spans="2:11" x14ac:dyDescent="0.2">
      <c r="B137" s="19">
        <v>39845</v>
      </c>
      <c r="C137" s="61">
        <v>0</v>
      </c>
      <c r="D137" s="61">
        <v>0</v>
      </c>
      <c r="E137" s="63" t="s">
        <v>36</v>
      </c>
      <c r="F137" s="90"/>
      <c r="G137" s="92"/>
      <c r="H137" s="135"/>
      <c r="I137" s="44"/>
      <c r="J137" s="44"/>
      <c r="K137" s="40"/>
    </row>
    <row r="138" spans="2:11" x14ac:dyDescent="0.2">
      <c r="B138" s="19">
        <v>39873</v>
      </c>
      <c r="C138" s="61">
        <v>38671.617497456762</v>
      </c>
      <c r="D138" s="61">
        <v>9711965.4000000004</v>
      </c>
      <c r="E138" s="63">
        <f>+D138/C138</f>
        <v>251.1393634010449</v>
      </c>
      <c r="F138" s="90"/>
      <c r="G138" s="92"/>
      <c r="H138" s="135"/>
      <c r="I138" s="44"/>
      <c r="J138" s="44"/>
      <c r="K138" s="40"/>
    </row>
    <row r="139" spans="2:11" x14ac:dyDescent="0.2">
      <c r="B139" s="19">
        <v>39904</v>
      </c>
      <c r="C139" s="61">
        <v>49629.502543234994</v>
      </c>
      <c r="D139" s="61">
        <v>14447212.6</v>
      </c>
      <c r="E139" s="63">
        <f>+D139/C139</f>
        <v>291.10129780999188</v>
      </c>
      <c r="F139" s="90"/>
      <c r="G139" s="92"/>
      <c r="H139" s="135"/>
      <c r="I139" s="44"/>
      <c r="J139" s="44"/>
      <c r="K139" s="40"/>
    </row>
    <row r="140" spans="2:11" x14ac:dyDescent="0.2">
      <c r="B140" s="19">
        <v>39934</v>
      </c>
      <c r="C140" s="61">
        <v>0</v>
      </c>
      <c r="D140" s="61">
        <v>0</v>
      </c>
      <c r="E140" s="63" t="s">
        <v>36</v>
      </c>
      <c r="F140" s="90"/>
      <c r="G140" s="92"/>
      <c r="H140" s="135"/>
      <c r="I140" s="44"/>
      <c r="J140" s="44"/>
      <c r="K140" s="40"/>
    </row>
    <row r="141" spans="2:11" x14ac:dyDescent="0.2">
      <c r="B141" s="19">
        <v>39965</v>
      </c>
      <c r="C141" s="61">
        <v>0</v>
      </c>
      <c r="D141" s="61">
        <v>0</v>
      </c>
      <c r="E141" s="63" t="s">
        <v>36</v>
      </c>
      <c r="F141" s="90"/>
      <c r="G141" s="92"/>
      <c r="H141" s="135"/>
      <c r="I141" s="44"/>
      <c r="J141" s="44"/>
      <c r="K141" s="40"/>
    </row>
    <row r="142" spans="2:11" ht="13.5" thickBot="1" x14ac:dyDescent="0.25">
      <c r="B142" s="19">
        <v>39995</v>
      </c>
      <c r="C142" s="61">
        <v>0</v>
      </c>
      <c r="D142" s="61">
        <v>0</v>
      </c>
      <c r="E142" s="63" t="s">
        <v>36</v>
      </c>
      <c r="F142" s="90"/>
      <c r="G142" s="92"/>
      <c r="H142" s="135"/>
      <c r="I142" s="48"/>
      <c r="J142" s="48"/>
      <c r="K142" s="43"/>
    </row>
    <row r="143" spans="2:11" x14ac:dyDescent="0.2">
      <c r="B143" s="19">
        <v>40026</v>
      </c>
      <c r="C143" s="61">
        <v>0</v>
      </c>
      <c r="D143" s="61">
        <v>0</v>
      </c>
      <c r="E143" s="63" t="s">
        <v>36</v>
      </c>
      <c r="F143" s="90"/>
      <c r="G143" s="92"/>
      <c r="H143" s="135"/>
      <c r="I143" s="57" t="s">
        <v>116</v>
      </c>
    </row>
    <row r="144" spans="2:11" x14ac:dyDescent="0.2">
      <c r="B144" s="19">
        <v>40057</v>
      </c>
      <c r="C144" s="61">
        <v>0</v>
      </c>
      <c r="D144" s="61">
        <v>0</v>
      </c>
      <c r="E144" s="63" t="s">
        <v>36</v>
      </c>
      <c r="F144" s="90"/>
      <c r="G144" s="92"/>
      <c r="H144" s="135"/>
      <c r="I144" s="11" t="s">
        <v>117</v>
      </c>
    </row>
    <row r="145" spans="2:11" x14ac:dyDescent="0.2">
      <c r="B145" s="19">
        <v>40087</v>
      </c>
      <c r="C145" s="61">
        <v>0</v>
      </c>
      <c r="D145" s="61">
        <v>0</v>
      </c>
      <c r="E145" s="63" t="s">
        <v>36</v>
      </c>
      <c r="F145" s="90"/>
      <c r="G145" s="92"/>
      <c r="H145" s="135"/>
      <c r="I145" s="57" t="s">
        <v>150</v>
      </c>
    </row>
    <row r="146" spans="2:11" x14ac:dyDescent="0.2">
      <c r="B146" s="19">
        <v>40118</v>
      </c>
      <c r="C146" s="61">
        <v>0</v>
      </c>
      <c r="D146" s="61">
        <v>0</v>
      </c>
      <c r="E146" s="63" t="s">
        <v>36</v>
      </c>
      <c r="F146" s="90"/>
      <c r="G146" s="92"/>
      <c r="H146" s="135"/>
      <c r="I146" s="57" t="s">
        <v>142</v>
      </c>
    </row>
    <row r="147" spans="2:11" ht="13.5" thickBot="1" x14ac:dyDescent="0.25">
      <c r="B147" s="19">
        <v>40148</v>
      </c>
      <c r="C147" s="61">
        <v>0</v>
      </c>
      <c r="D147" s="61">
        <v>0</v>
      </c>
      <c r="E147" s="63" t="s">
        <v>36</v>
      </c>
      <c r="F147" s="143"/>
      <c r="G147" s="142"/>
      <c r="H147" s="146"/>
      <c r="I147" s="11" t="s">
        <v>120</v>
      </c>
    </row>
    <row r="148" spans="2:11" ht="13.5" thickBot="1" x14ac:dyDescent="0.25">
      <c r="B148" s="56" t="s">
        <v>151</v>
      </c>
      <c r="C148" s="64">
        <f>SUM(C136:C147)</f>
        <v>107684.73143438454</v>
      </c>
      <c r="D148" s="64">
        <f>SUM(D136:D147)</f>
        <v>29188288.600000001</v>
      </c>
      <c r="E148" s="66">
        <f>+D148/C148</f>
        <v>271.05317728154694</v>
      </c>
      <c r="F148" s="139"/>
      <c r="G148" s="144"/>
      <c r="H148" s="147"/>
    </row>
    <row r="149" spans="2:11" x14ac:dyDescent="0.2">
      <c r="B149" s="19">
        <v>40179</v>
      </c>
      <c r="C149" s="61">
        <v>0</v>
      </c>
      <c r="D149" s="61">
        <v>0</v>
      </c>
      <c r="E149" s="63" t="s">
        <v>36</v>
      </c>
      <c r="F149" s="141"/>
      <c r="G149" s="140"/>
      <c r="H149" s="145"/>
      <c r="I149" s="216" t="s">
        <v>42</v>
      </c>
      <c r="J149" s="200"/>
      <c r="K149" s="201"/>
    </row>
    <row r="150" spans="2:11" x14ac:dyDescent="0.2">
      <c r="B150" s="19">
        <v>40210</v>
      </c>
      <c r="C150" s="61">
        <v>0</v>
      </c>
      <c r="D150" s="61">
        <v>0</v>
      </c>
      <c r="E150" s="63" t="s">
        <v>36</v>
      </c>
      <c r="F150" s="90"/>
      <c r="G150" s="92"/>
      <c r="H150" s="135"/>
      <c r="I150" s="44"/>
      <c r="J150" s="44"/>
      <c r="K150" s="40"/>
    </row>
    <row r="151" spans="2:11" x14ac:dyDescent="0.2">
      <c r="B151" s="19">
        <v>40238</v>
      </c>
      <c r="C151" s="61">
        <v>0</v>
      </c>
      <c r="D151" s="61">
        <v>0</v>
      </c>
      <c r="E151" s="63" t="s">
        <v>36</v>
      </c>
      <c r="F151" s="90"/>
      <c r="G151" s="92"/>
      <c r="H151" s="135"/>
      <c r="I151" s="44"/>
      <c r="J151" s="44"/>
      <c r="K151" s="40"/>
    </row>
    <row r="152" spans="2:11" x14ac:dyDescent="0.2">
      <c r="B152" s="19">
        <v>40269</v>
      </c>
      <c r="C152" s="61">
        <v>0</v>
      </c>
      <c r="D152" s="61">
        <v>0</v>
      </c>
      <c r="E152" s="63" t="s">
        <v>36</v>
      </c>
      <c r="F152" s="90"/>
      <c r="G152" s="92"/>
      <c r="H152" s="135"/>
      <c r="I152" s="44"/>
      <c r="J152" s="44"/>
      <c r="K152" s="40"/>
    </row>
    <row r="153" spans="2:11" x14ac:dyDescent="0.2">
      <c r="B153" s="19">
        <v>40299</v>
      </c>
      <c r="C153" s="61">
        <v>0</v>
      </c>
      <c r="D153" s="61">
        <v>0</v>
      </c>
      <c r="E153" s="63" t="s">
        <v>36</v>
      </c>
      <c r="F153" s="90"/>
      <c r="G153" s="92"/>
      <c r="H153" s="135"/>
      <c r="I153" s="44"/>
      <c r="J153" s="44"/>
      <c r="K153" s="40"/>
    </row>
    <row r="154" spans="2:11" x14ac:dyDescent="0.2">
      <c r="B154" s="19">
        <v>40330</v>
      </c>
      <c r="C154" s="61">
        <v>0</v>
      </c>
      <c r="D154" s="61">
        <v>0</v>
      </c>
      <c r="E154" s="63" t="s">
        <v>36</v>
      </c>
      <c r="F154" s="90"/>
      <c r="G154" s="92"/>
      <c r="H154" s="135"/>
      <c r="I154" s="44"/>
      <c r="J154" s="44"/>
      <c r="K154" s="40"/>
    </row>
    <row r="155" spans="2:11" ht="13.5" thickBot="1" x14ac:dyDescent="0.25">
      <c r="B155" s="19">
        <v>40360</v>
      </c>
      <c r="C155" s="61">
        <v>0</v>
      </c>
      <c r="D155" s="61">
        <v>0</v>
      </c>
      <c r="E155" s="63" t="s">
        <v>36</v>
      </c>
      <c r="F155" s="90"/>
      <c r="G155" s="92"/>
      <c r="H155" s="135"/>
      <c r="I155" s="48"/>
      <c r="J155" s="48"/>
      <c r="K155" s="43"/>
    </row>
    <row r="156" spans="2:11" x14ac:dyDescent="0.2">
      <c r="B156" s="19">
        <v>40391</v>
      </c>
      <c r="C156" s="61">
        <v>0</v>
      </c>
      <c r="D156" s="61">
        <v>0</v>
      </c>
      <c r="E156" s="63" t="s">
        <v>36</v>
      </c>
      <c r="F156" s="90"/>
      <c r="G156" s="92"/>
      <c r="H156" s="135"/>
      <c r="I156" s="57" t="s">
        <v>116</v>
      </c>
    </row>
    <row r="157" spans="2:11" x14ac:dyDescent="0.2">
      <c r="B157" s="19">
        <v>40422</v>
      </c>
      <c r="C157" s="61">
        <v>0</v>
      </c>
      <c r="D157" s="61">
        <v>0</v>
      </c>
      <c r="E157" s="63" t="s">
        <v>36</v>
      </c>
      <c r="F157" s="90"/>
      <c r="G157" s="92"/>
      <c r="H157" s="135"/>
      <c r="I157" s="11" t="s">
        <v>117</v>
      </c>
    </row>
    <row r="158" spans="2:11" x14ac:dyDescent="0.2">
      <c r="B158" s="19">
        <v>40452</v>
      </c>
      <c r="C158" s="61">
        <v>0</v>
      </c>
      <c r="D158" s="61">
        <v>0</v>
      </c>
      <c r="E158" s="63" t="s">
        <v>36</v>
      </c>
      <c r="F158" s="90"/>
      <c r="G158" s="92"/>
      <c r="H158" s="135"/>
      <c r="I158" s="57" t="s">
        <v>150</v>
      </c>
    </row>
    <row r="159" spans="2:11" x14ac:dyDescent="0.2">
      <c r="B159" s="19">
        <v>40483</v>
      </c>
      <c r="C159" s="61">
        <v>0</v>
      </c>
      <c r="D159" s="61">
        <v>0</v>
      </c>
      <c r="E159" s="63" t="s">
        <v>36</v>
      </c>
      <c r="F159" s="90"/>
      <c r="G159" s="92"/>
      <c r="H159" s="135"/>
      <c r="I159" s="57" t="s">
        <v>142</v>
      </c>
    </row>
    <row r="160" spans="2:11" ht="13.5" thickBot="1" x14ac:dyDescent="0.25">
      <c r="B160" s="19">
        <v>40513</v>
      </c>
      <c r="C160" s="61">
        <v>0</v>
      </c>
      <c r="D160" s="61">
        <v>0</v>
      </c>
      <c r="E160" s="63" t="s">
        <v>36</v>
      </c>
      <c r="F160" s="143"/>
      <c r="G160" s="142"/>
      <c r="H160" s="146"/>
      <c r="I160" s="11" t="s">
        <v>120</v>
      </c>
    </row>
    <row r="161" spans="2:11" ht="13.5" thickBot="1" x14ac:dyDescent="0.25">
      <c r="B161" s="56" t="s">
        <v>43</v>
      </c>
      <c r="C161" s="64">
        <f>SUM(C149:C160)</f>
        <v>0</v>
      </c>
      <c r="D161" s="64">
        <f>SUM(D149:D160)</f>
        <v>0</v>
      </c>
      <c r="E161" s="66" t="s">
        <v>36</v>
      </c>
      <c r="F161" s="139"/>
      <c r="G161" s="144"/>
      <c r="H161" s="147"/>
    </row>
    <row r="162" spans="2:11" x14ac:dyDescent="0.2">
      <c r="B162" s="19">
        <v>40544</v>
      </c>
      <c r="C162" s="61">
        <v>0</v>
      </c>
      <c r="D162" s="61">
        <v>0</v>
      </c>
      <c r="E162" s="174" t="s">
        <v>36</v>
      </c>
      <c r="F162" s="61">
        <v>33106.815869786369</v>
      </c>
      <c r="G162" s="61">
        <v>17565894.419999998</v>
      </c>
      <c r="H162" s="63">
        <f>+G162/F162</f>
        <v>530.5824181065633</v>
      </c>
      <c r="I162" s="199" t="s">
        <v>44</v>
      </c>
      <c r="J162" s="200"/>
      <c r="K162" s="201"/>
    </row>
    <row r="163" spans="2:11" x14ac:dyDescent="0.2">
      <c r="B163" s="19">
        <v>40575</v>
      </c>
      <c r="C163" s="61">
        <v>41578.269899999999</v>
      </c>
      <c r="D163" s="61">
        <v>24128618.800000004</v>
      </c>
      <c r="E163" s="63">
        <f>+D163/C163</f>
        <v>580.31800885490918</v>
      </c>
      <c r="F163" s="61">
        <v>42297.324608341813</v>
      </c>
      <c r="G163" s="61">
        <v>24128617.539999999</v>
      </c>
      <c r="H163" s="63">
        <f t="shared" ref="H163:H173" si="3">+G163/F163</f>
        <v>570.45257030846324</v>
      </c>
      <c r="I163" s="38"/>
      <c r="J163" s="44"/>
      <c r="K163" s="40"/>
    </row>
    <row r="164" spans="2:11" x14ac:dyDescent="0.2">
      <c r="B164" s="19">
        <v>40603</v>
      </c>
      <c r="C164" s="61">
        <v>39862.595599999993</v>
      </c>
      <c r="D164" s="61">
        <v>25751830.309999999</v>
      </c>
      <c r="E164" s="63">
        <f>+D164/C164</f>
        <v>646.01488995864588</v>
      </c>
      <c r="F164" s="61">
        <v>40551.978158697872</v>
      </c>
      <c r="G164" s="61">
        <v>25751829.670000002</v>
      </c>
      <c r="H164" s="63">
        <f t="shared" si="3"/>
        <v>635.03263809281202</v>
      </c>
      <c r="I164" s="38"/>
      <c r="J164" s="44"/>
      <c r="K164" s="40"/>
    </row>
    <row r="165" spans="2:11" x14ac:dyDescent="0.2">
      <c r="B165" s="19">
        <v>40634</v>
      </c>
      <c r="C165" s="61">
        <v>0</v>
      </c>
      <c r="D165" s="61">
        <v>0</v>
      </c>
      <c r="E165" s="174" t="s">
        <v>36</v>
      </c>
      <c r="F165" s="61">
        <v>32120.395513733471</v>
      </c>
      <c r="G165" s="61">
        <v>21863190.609999999</v>
      </c>
      <c r="H165" s="63">
        <f t="shared" si="3"/>
        <v>680.66380442457887</v>
      </c>
      <c r="I165" s="38"/>
      <c r="J165" s="44"/>
      <c r="K165" s="40"/>
    </row>
    <row r="166" spans="2:11" x14ac:dyDescent="0.2">
      <c r="B166" s="19">
        <v>40664</v>
      </c>
      <c r="C166" s="61">
        <v>0</v>
      </c>
      <c r="D166" s="61">
        <v>0</v>
      </c>
      <c r="E166" s="174" t="s">
        <v>36</v>
      </c>
      <c r="F166" s="61">
        <v>34480.184659206512</v>
      </c>
      <c r="G166" s="61">
        <v>22272058.840000004</v>
      </c>
      <c r="H166" s="63">
        <f t="shared" si="3"/>
        <v>645.93792232064425</v>
      </c>
      <c r="I166" s="38"/>
      <c r="J166" s="44"/>
      <c r="K166" s="40"/>
    </row>
    <row r="167" spans="2:11" x14ac:dyDescent="0.2">
      <c r="B167" s="19">
        <v>40695</v>
      </c>
      <c r="C167" s="61">
        <v>0</v>
      </c>
      <c r="D167" s="61">
        <v>0</v>
      </c>
      <c r="E167" s="63" t="s">
        <v>36</v>
      </c>
      <c r="F167" s="61">
        <v>41623.337772126142</v>
      </c>
      <c r="G167" s="61">
        <v>27506602.159999996</v>
      </c>
      <c r="H167" s="63">
        <f t="shared" si="3"/>
        <v>660.84566092679654</v>
      </c>
      <c r="I167" s="38"/>
      <c r="J167" s="44"/>
      <c r="K167" s="40"/>
    </row>
    <row r="168" spans="2:11" ht="13.5" thickBot="1" x14ac:dyDescent="0.25">
      <c r="B168" s="19">
        <v>40725</v>
      </c>
      <c r="C168" s="61">
        <v>0</v>
      </c>
      <c r="D168" s="61">
        <v>0</v>
      </c>
      <c r="E168" s="63" t="s">
        <v>36</v>
      </c>
      <c r="F168" s="61">
        <v>31317.635778229909</v>
      </c>
      <c r="G168" s="61">
        <v>20898299.449999996</v>
      </c>
      <c r="H168" s="63">
        <f t="shared" si="3"/>
        <v>667.30131220592341</v>
      </c>
      <c r="I168" s="41"/>
      <c r="J168" s="48"/>
      <c r="K168" s="43"/>
    </row>
    <row r="169" spans="2:11" x14ac:dyDescent="0.2">
      <c r="B169" s="19">
        <v>40756</v>
      </c>
      <c r="C169" s="61">
        <v>0</v>
      </c>
      <c r="D169" s="61">
        <v>0</v>
      </c>
      <c r="E169" s="63" t="s">
        <v>36</v>
      </c>
      <c r="F169" s="61">
        <v>76338.498118006115</v>
      </c>
      <c r="G169" s="61">
        <v>50939666.400000006</v>
      </c>
      <c r="H169" s="63">
        <f t="shared" si="3"/>
        <v>667.28672499236347</v>
      </c>
      <c r="I169" s="57" t="s">
        <v>116</v>
      </c>
    </row>
    <row r="170" spans="2:11" x14ac:dyDescent="0.2">
      <c r="B170" s="19">
        <v>40787</v>
      </c>
      <c r="C170" s="61">
        <v>0</v>
      </c>
      <c r="D170" s="61">
        <v>0</v>
      </c>
      <c r="E170" s="63" t="s">
        <v>36</v>
      </c>
      <c r="F170" s="61">
        <v>36703.411831129204</v>
      </c>
      <c r="G170" s="61">
        <v>23819772.900000002</v>
      </c>
      <c r="H170" s="63">
        <f t="shared" si="3"/>
        <v>648.97980083142511</v>
      </c>
      <c r="I170" s="11" t="s">
        <v>117</v>
      </c>
    </row>
    <row r="171" spans="2:11" x14ac:dyDescent="0.2">
      <c r="B171" s="19">
        <v>40817</v>
      </c>
      <c r="C171" s="61">
        <v>0</v>
      </c>
      <c r="D171" s="61">
        <v>0</v>
      </c>
      <c r="E171" s="63" t="s">
        <v>36</v>
      </c>
      <c r="F171" s="61">
        <v>81751.503265513762</v>
      </c>
      <c r="G171" s="61">
        <v>52063228.769999996</v>
      </c>
      <c r="H171" s="63">
        <f t="shared" si="3"/>
        <v>636.84735681138807</v>
      </c>
      <c r="I171" s="57" t="s">
        <v>150</v>
      </c>
    </row>
    <row r="172" spans="2:11" x14ac:dyDescent="0.2">
      <c r="B172" s="19">
        <v>40848</v>
      </c>
      <c r="C172" s="61">
        <v>0</v>
      </c>
      <c r="D172" s="61">
        <v>0</v>
      </c>
      <c r="E172" s="63" t="s">
        <v>36</v>
      </c>
      <c r="F172" s="61">
        <v>64818.590701932844</v>
      </c>
      <c r="G172" s="61">
        <v>42749306.270000003</v>
      </c>
      <c r="H172" s="63">
        <f t="shared" si="3"/>
        <v>659.52230381838967</v>
      </c>
      <c r="I172" s="57" t="s">
        <v>142</v>
      </c>
    </row>
    <row r="173" spans="2:11" ht="13.5" thickBot="1" x14ac:dyDescent="0.25">
      <c r="B173" s="19">
        <v>40878</v>
      </c>
      <c r="C173" s="61">
        <v>0</v>
      </c>
      <c r="D173" s="61">
        <v>0</v>
      </c>
      <c r="E173" s="63" t="s">
        <v>36</v>
      </c>
      <c r="F173" s="61">
        <v>23079.760732451683</v>
      </c>
      <c r="G173" s="61">
        <v>14829195.080000002</v>
      </c>
      <c r="H173" s="63">
        <f t="shared" si="3"/>
        <v>642.51944601614366</v>
      </c>
      <c r="I173" s="11" t="s">
        <v>120</v>
      </c>
    </row>
    <row r="174" spans="2:11" ht="13.5" thickBot="1" x14ac:dyDescent="0.25">
      <c r="B174" s="56" t="s">
        <v>45</v>
      </c>
      <c r="C174" s="64">
        <f>SUM(C162:C173)</f>
        <v>81440.865499999985</v>
      </c>
      <c r="D174" s="64">
        <f>SUM(D162:D173)</f>
        <v>49880449.109999999</v>
      </c>
      <c r="E174" s="66">
        <f>+D174/C174</f>
        <v>612.47444761008842</v>
      </c>
      <c r="F174" s="64">
        <f>SUM(F162:F173)</f>
        <v>538189.43700915563</v>
      </c>
      <c r="G174" s="64">
        <f>SUM(G162:G173)</f>
        <v>344387662.10999995</v>
      </c>
      <c r="H174" s="66">
        <f>+G174/F174</f>
        <v>639.90044848119396</v>
      </c>
    </row>
    <row r="175" spans="2:11" x14ac:dyDescent="0.2">
      <c r="B175" s="19">
        <v>40909</v>
      </c>
      <c r="C175" s="61">
        <v>0</v>
      </c>
      <c r="D175" s="61">
        <v>0</v>
      </c>
      <c r="E175" s="174" t="s">
        <v>36</v>
      </c>
      <c r="F175" s="61">
        <v>16501.182400813832</v>
      </c>
      <c r="G175" s="61">
        <v>10943368.9</v>
      </c>
      <c r="H175" s="63">
        <f>+G175/F175</f>
        <v>663.18695437608631</v>
      </c>
      <c r="I175" s="199" t="s">
        <v>46</v>
      </c>
      <c r="J175" s="200"/>
      <c r="K175" s="201"/>
    </row>
    <row r="176" spans="2:11" x14ac:dyDescent="0.2">
      <c r="B176" s="19">
        <v>40940</v>
      </c>
      <c r="C176" s="61">
        <v>0</v>
      </c>
      <c r="D176" s="61">
        <v>0</v>
      </c>
      <c r="E176" s="174" t="s">
        <v>36</v>
      </c>
      <c r="F176" s="61">
        <v>87422.459715157689</v>
      </c>
      <c r="G176" s="61">
        <v>59745869.850000009</v>
      </c>
      <c r="H176" s="63">
        <f t="shared" ref="H176:H184" si="4">+G176/F176</f>
        <v>683.41556671667297</v>
      </c>
      <c r="I176" s="38"/>
      <c r="J176" s="44"/>
      <c r="K176" s="40"/>
    </row>
    <row r="177" spans="2:11" x14ac:dyDescent="0.2">
      <c r="B177" s="19">
        <v>40969</v>
      </c>
      <c r="C177" s="61">
        <v>17440.691759918616</v>
      </c>
      <c r="D177" s="61">
        <v>12457902.689999999</v>
      </c>
      <c r="E177" s="63">
        <f>+D177/C177</f>
        <v>714.30094984134575</v>
      </c>
      <c r="F177" s="61">
        <v>62515.956653102745</v>
      </c>
      <c r="G177" s="61">
        <v>45989451.409999996</v>
      </c>
      <c r="H177" s="63">
        <f t="shared" si="4"/>
        <v>735.64340805328595</v>
      </c>
      <c r="I177" s="38"/>
      <c r="J177" s="44"/>
      <c r="K177" s="40"/>
    </row>
    <row r="178" spans="2:11" x14ac:dyDescent="0.2">
      <c r="B178" s="19">
        <v>41000</v>
      </c>
      <c r="C178" s="61">
        <v>14616.272634791454</v>
      </c>
      <c r="D178" s="61">
        <v>10701308.620000001</v>
      </c>
      <c r="E178" s="63">
        <f>+D178/C178</f>
        <v>732.15031543181726</v>
      </c>
      <c r="F178" s="61">
        <v>56081.371993896239</v>
      </c>
      <c r="G178" s="61">
        <v>41391321.509999998</v>
      </c>
      <c r="H178" s="63">
        <f t="shared" si="4"/>
        <v>738.05828991674684</v>
      </c>
      <c r="I178" s="38"/>
      <c r="J178" s="44"/>
      <c r="K178" s="40"/>
    </row>
    <row r="179" spans="2:11" x14ac:dyDescent="0.2">
      <c r="B179" s="19">
        <v>41030</v>
      </c>
      <c r="C179" s="61">
        <v>6159.1831129196344</v>
      </c>
      <c r="D179" s="61">
        <v>4544660.0500000007</v>
      </c>
      <c r="E179" s="63">
        <f>+D179/C179</f>
        <v>737.86733835969653</v>
      </c>
      <c r="F179" s="61">
        <v>24710.917009155648</v>
      </c>
      <c r="G179" s="61">
        <v>16761997.93</v>
      </c>
      <c r="H179" s="63">
        <f t="shared" si="4"/>
        <v>678.32358968262929</v>
      </c>
      <c r="I179" s="38"/>
      <c r="J179" s="44"/>
      <c r="K179" s="40"/>
    </row>
    <row r="180" spans="2:11" x14ac:dyDescent="0.2">
      <c r="B180" s="19">
        <v>41061</v>
      </c>
      <c r="C180" s="61">
        <v>8485.8785656154614</v>
      </c>
      <c r="D180" s="61">
        <v>5811020.2200000007</v>
      </c>
      <c r="E180" s="63">
        <f>+D180/C180</f>
        <v>684.78710543255818</v>
      </c>
      <c r="F180" s="61">
        <v>23617.802024415058</v>
      </c>
      <c r="G180" s="61">
        <v>15194039.42</v>
      </c>
      <c r="H180" s="63">
        <f t="shared" si="4"/>
        <v>643.32995103833377</v>
      </c>
      <c r="I180" s="38"/>
      <c r="J180" s="44"/>
      <c r="K180" s="40"/>
    </row>
    <row r="181" spans="2:11" ht="13.5" thickBot="1" x14ac:dyDescent="0.25">
      <c r="B181" s="19">
        <v>41091</v>
      </c>
      <c r="C181" s="61">
        <v>39760.180061037638</v>
      </c>
      <c r="D181" s="61">
        <v>28640092.84</v>
      </c>
      <c r="E181" s="63">
        <f>+D181/C181</f>
        <v>720.32100448321182</v>
      </c>
      <c r="F181" s="61">
        <v>26812.36163784334</v>
      </c>
      <c r="G181" s="61">
        <v>16975072.940000001</v>
      </c>
      <c r="H181" s="63">
        <f t="shared" si="4"/>
        <v>633.10622052930796</v>
      </c>
      <c r="I181" s="41"/>
      <c r="J181" s="48"/>
      <c r="K181" s="43"/>
    </row>
    <row r="182" spans="2:11" x14ac:dyDescent="0.2">
      <c r="B182" s="19">
        <v>41122</v>
      </c>
      <c r="C182" s="61">
        <v>0</v>
      </c>
      <c r="D182" s="61">
        <v>0</v>
      </c>
      <c r="E182" s="63" t="s">
        <v>36</v>
      </c>
      <c r="F182" s="61">
        <v>5068.5955747711087</v>
      </c>
      <c r="G182" s="61">
        <v>3441355.83</v>
      </c>
      <c r="H182" s="63">
        <f t="shared" si="4"/>
        <v>678.95648394780585</v>
      </c>
      <c r="I182" s="57" t="s">
        <v>116</v>
      </c>
    </row>
    <row r="183" spans="2:11" x14ac:dyDescent="0.2">
      <c r="B183" s="19">
        <v>41153</v>
      </c>
      <c r="C183" s="61">
        <v>0</v>
      </c>
      <c r="D183" s="61">
        <v>0</v>
      </c>
      <c r="E183" s="63" t="s">
        <v>36</v>
      </c>
      <c r="F183" s="61">
        <v>27009.959216683626</v>
      </c>
      <c r="G183" s="61">
        <v>18204028.939999998</v>
      </c>
      <c r="H183" s="63">
        <f t="shared" si="4"/>
        <v>673.9746918520209</v>
      </c>
      <c r="I183" s="11" t="s">
        <v>117</v>
      </c>
    </row>
    <row r="184" spans="2:11" x14ac:dyDescent="0.2">
      <c r="B184" s="19">
        <v>41183</v>
      </c>
      <c r="C184" s="61">
        <v>0</v>
      </c>
      <c r="D184" s="61">
        <v>0</v>
      </c>
      <c r="E184" s="63" t="s">
        <v>36</v>
      </c>
      <c r="F184" s="61">
        <v>2925.4148626653105</v>
      </c>
      <c r="G184" s="61">
        <v>1858820.92</v>
      </c>
      <c r="H184" s="63">
        <f t="shared" si="4"/>
        <v>635.40421009088959</v>
      </c>
      <c r="I184" s="57" t="s">
        <v>150</v>
      </c>
    </row>
    <row r="185" spans="2:11" x14ac:dyDescent="0.2">
      <c r="B185" s="19">
        <v>41214</v>
      </c>
      <c r="C185" s="61">
        <v>0</v>
      </c>
      <c r="D185" s="61">
        <v>0</v>
      </c>
      <c r="E185" s="63" t="s">
        <v>36</v>
      </c>
      <c r="F185" s="61">
        <v>0</v>
      </c>
      <c r="G185" s="61">
        <v>0</v>
      </c>
      <c r="H185" s="63" t="s">
        <v>36</v>
      </c>
      <c r="I185" s="57" t="s">
        <v>142</v>
      </c>
    </row>
    <row r="186" spans="2:11" ht="13.5" thickBot="1" x14ac:dyDescent="0.25">
      <c r="B186" s="19">
        <v>41244</v>
      </c>
      <c r="C186" s="61">
        <v>0</v>
      </c>
      <c r="D186" s="61">
        <v>0</v>
      </c>
      <c r="E186" s="63" t="s">
        <v>36</v>
      </c>
      <c r="F186" s="61">
        <v>0</v>
      </c>
      <c r="G186" s="61">
        <v>0</v>
      </c>
      <c r="H186" s="63" t="s">
        <v>36</v>
      </c>
      <c r="I186" s="11" t="s">
        <v>120</v>
      </c>
    </row>
    <row r="187" spans="2:11" ht="13.5" thickBot="1" x14ac:dyDescent="0.25">
      <c r="B187" s="56" t="s">
        <v>47</v>
      </c>
      <c r="C187" s="64">
        <f>SUM(C175:C186)</f>
        <v>86462.206134282809</v>
      </c>
      <c r="D187" s="64">
        <f>SUM(D175:D186)</f>
        <v>62154984.420000002</v>
      </c>
      <c r="E187" s="66">
        <f>+D187/C187</f>
        <v>718.86882372013827</v>
      </c>
      <c r="F187" s="64">
        <f>SUM(F175:F186)</f>
        <v>332666.02108850464</v>
      </c>
      <c r="G187" s="64">
        <f>SUM(G175:G186)</f>
        <v>230505327.65000001</v>
      </c>
      <c r="H187" s="66">
        <f>+G187/F187</f>
        <v>692.90313118175322</v>
      </c>
    </row>
    <row r="188" spans="2:11" x14ac:dyDescent="0.2">
      <c r="B188" s="19">
        <v>41275</v>
      </c>
      <c r="C188" s="61">
        <v>0</v>
      </c>
      <c r="D188" s="61">
        <v>0</v>
      </c>
      <c r="E188" s="174">
        <v>0</v>
      </c>
      <c r="F188" s="61">
        <v>100.71210579857579</v>
      </c>
      <c r="G188" s="61">
        <v>28532</v>
      </c>
      <c r="H188" s="63">
        <f>+G188/F188</f>
        <v>283.30258585858587</v>
      </c>
      <c r="I188" s="199" t="s">
        <v>48</v>
      </c>
      <c r="J188" s="200"/>
      <c r="K188" s="201"/>
    </row>
    <row r="189" spans="2:11" x14ac:dyDescent="0.2">
      <c r="B189" s="19">
        <v>41306</v>
      </c>
      <c r="C189" s="61">
        <v>0</v>
      </c>
      <c r="D189" s="61">
        <v>0</v>
      </c>
      <c r="E189" s="174">
        <v>0</v>
      </c>
      <c r="F189" s="61">
        <v>0</v>
      </c>
      <c r="G189" s="61">
        <v>0</v>
      </c>
      <c r="H189" s="63">
        <v>0</v>
      </c>
      <c r="I189" s="38"/>
      <c r="J189" s="44"/>
      <c r="K189" s="40"/>
    </row>
    <row r="190" spans="2:11" x14ac:dyDescent="0.2">
      <c r="B190" s="19">
        <v>41334</v>
      </c>
      <c r="C190" s="61">
        <v>0</v>
      </c>
      <c r="D190" s="61">
        <v>0</v>
      </c>
      <c r="E190" s="174">
        <v>0</v>
      </c>
      <c r="F190" s="61">
        <v>162.77119023397762</v>
      </c>
      <c r="G190" s="61">
        <v>46172.35</v>
      </c>
      <c r="H190" s="63">
        <f>+G190/F190</f>
        <v>283.66414187688213</v>
      </c>
      <c r="I190" s="38"/>
      <c r="J190" s="44"/>
      <c r="K190" s="40"/>
    </row>
    <row r="191" spans="2:11" x14ac:dyDescent="0.2">
      <c r="B191" s="19">
        <v>41365</v>
      </c>
      <c r="C191" s="61">
        <v>0</v>
      </c>
      <c r="D191" s="61">
        <v>0</v>
      </c>
      <c r="E191" s="174">
        <v>0</v>
      </c>
      <c r="F191" s="61">
        <v>20830.520854526956</v>
      </c>
      <c r="G191" s="61">
        <v>21010423.219999999</v>
      </c>
      <c r="H191" s="63">
        <f>+G191/F191</f>
        <v>1008.6364794586472</v>
      </c>
      <c r="I191" s="38"/>
      <c r="J191" s="44"/>
      <c r="K191" s="40"/>
    </row>
    <row r="192" spans="2:11" x14ac:dyDescent="0.2">
      <c r="B192" s="19">
        <v>41395</v>
      </c>
      <c r="C192" s="61">
        <v>17371.267548321463</v>
      </c>
      <c r="D192" s="61">
        <v>10597283.67</v>
      </c>
      <c r="E192" s="174">
        <f>+D192/C192</f>
        <v>610.04665552019469</v>
      </c>
      <c r="F192" s="61">
        <v>0</v>
      </c>
      <c r="G192" s="61">
        <v>0</v>
      </c>
      <c r="H192" s="63">
        <v>0</v>
      </c>
      <c r="I192" s="38"/>
      <c r="J192" s="44"/>
      <c r="K192" s="40"/>
    </row>
    <row r="193" spans="2:11" x14ac:dyDescent="0.2">
      <c r="B193" s="19">
        <v>41426</v>
      </c>
      <c r="C193" s="61">
        <v>0</v>
      </c>
      <c r="D193" s="61">
        <v>0</v>
      </c>
      <c r="E193" s="174">
        <v>0</v>
      </c>
      <c r="F193" s="61">
        <v>6.5106815869786375E-3</v>
      </c>
      <c r="G193" s="61">
        <v>0</v>
      </c>
      <c r="H193" s="63">
        <f>+G193/F193</f>
        <v>0</v>
      </c>
      <c r="I193" s="38"/>
      <c r="J193" s="44"/>
      <c r="K193" s="40"/>
    </row>
    <row r="194" spans="2:11" ht="13.5" thickBot="1" x14ac:dyDescent="0.25">
      <c r="B194" s="19">
        <v>41456</v>
      </c>
      <c r="C194" s="61">
        <v>0</v>
      </c>
      <c r="D194" s="61">
        <v>0</v>
      </c>
      <c r="E194" s="174">
        <v>0</v>
      </c>
      <c r="F194" s="61">
        <v>3.1332655137334695E-3</v>
      </c>
      <c r="G194" s="61">
        <v>0</v>
      </c>
      <c r="H194" s="63">
        <f>+G194/F194</f>
        <v>0</v>
      </c>
      <c r="I194" s="41"/>
      <c r="J194" s="48"/>
      <c r="K194" s="43"/>
    </row>
    <row r="195" spans="2:11" x14ac:dyDescent="0.2">
      <c r="B195" s="19">
        <v>41487</v>
      </c>
      <c r="C195" s="61">
        <v>6103.7639877924721</v>
      </c>
      <c r="D195" s="61">
        <v>3666420</v>
      </c>
      <c r="E195" s="63">
        <f>+D195/C195</f>
        <v>600.68181000000004</v>
      </c>
      <c r="F195" s="61">
        <v>0</v>
      </c>
      <c r="G195" s="61">
        <v>0</v>
      </c>
      <c r="H195" s="63">
        <v>0</v>
      </c>
      <c r="I195" s="57" t="s">
        <v>116</v>
      </c>
    </row>
    <row r="196" spans="2:11" x14ac:dyDescent="0.2">
      <c r="B196" s="19">
        <v>41518</v>
      </c>
      <c r="C196" s="61">
        <v>0</v>
      </c>
      <c r="D196" s="61">
        <v>0</v>
      </c>
      <c r="E196" s="63">
        <v>0</v>
      </c>
      <c r="F196" s="61">
        <v>0</v>
      </c>
      <c r="G196" s="61">
        <v>0</v>
      </c>
      <c r="H196" s="63">
        <v>0</v>
      </c>
      <c r="I196" s="11" t="s">
        <v>117</v>
      </c>
    </row>
    <row r="197" spans="2:11" x14ac:dyDescent="0.2">
      <c r="B197" s="19">
        <v>41548</v>
      </c>
      <c r="C197" s="61">
        <v>10172.93997965412</v>
      </c>
      <c r="D197" s="61">
        <v>6118489.290000001</v>
      </c>
      <c r="E197" s="63">
        <f>+D197/C197</f>
        <v>601.44749720700008</v>
      </c>
      <c r="F197" s="61">
        <v>0</v>
      </c>
      <c r="G197" s="61">
        <v>0</v>
      </c>
      <c r="H197" s="63">
        <v>0</v>
      </c>
      <c r="I197" s="57" t="s">
        <v>150</v>
      </c>
    </row>
    <row r="198" spans="2:11" x14ac:dyDescent="0.2">
      <c r="B198" s="19">
        <v>41579</v>
      </c>
      <c r="C198" s="61">
        <v>34514.372329603255</v>
      </c>
      <c r="D198" s="61">
        <v>20758582.84</v>
      </c>
      <c r="E198" s="63">
        <f>+D198/C198</f>
        <v>601.44749676340473</v>
      </c>
      <c r="F198" s="61">
        <v>0</v>
      </c>
      <c r="G198" s="61">
        <v>0</v>
      </c>
      <c r="H198" s="63">
        <v>0</v>
      </c>
      <c r="I198" s="57" t="s">
        <v>142</v>
      </c>
    </row>
    <row r="199" spans="2:11" ht="13.5" thickBot="1" x14ac:dyDescent="0.25">
      <c r="B199" s="19">
        <v>41609</v>
      </c>
      <c r="C199" s="61">
        <v>0</v>
      </c>
      <c r="D199" s="61">
        <v>0</v>
      </c>
      <c r="E199" s="63">
        <v>0</v>
      </c>
      <c r="F199" s="61">
        <v>0</v>
      </c>
      <c r="G199" s="61">
        <v>0</v>
      </c>
      <c r="H199" s="63">
        <v>0</v>
      </c>
      <c r="I199" s="11" t="s">
        <v>120</v>
      </c>
    </row>
    <row r="200" spans="2:11" ht="13.5" thickBot="1" x14ac:dyDescent="0.25">
      <c r="B200" s="56" t="s">
        <v>49</v>
      </c>
      <c r="C200" s="64">
        <f>SUM(C188:C199)</f>
        <v>68162.343845371302</v>
      </c>
      <c r="D200" s="64">
        <f>SUM(D188:D199)</f>
        <v>41140775.799999997</v>
      </c>
      <c r="E200" s="66">
        <f>+D200/C200</f>
        <v>603.57043902905252</v>
      </c>
      <c r="F200" s="64">
        <f>SUM(F188:F199)</f>
        <v>21094.013794506609</v>
      </c>
      <c r="G200" s="64">
        <f>SUM(G188:G199)</f>
        <v>21085127.57</v>
      </c>
      <c r="H200" s="66">
        <f>+G200/F200</f>
        <v>999.57873240279559</v>
      </c>
    </row>
    <row r="201" spans="2:11" x14ac:dyDescent="0.2">
      <c r="B201" s="19">
        <v>41640</v>
      </c>
      <c r="C201" s="61">
        <v>0</v>
      </c>
      <c r="D201" s="61">
        <v>0</v>
      </c>
      <c r="E201" s="174">
        <v>0</v>
      </c>
      <c r="F201" s="61">
        <v>0</v>
      </c>
      <c r="G201" s="61">
        <v>0</v>
      </c>
      <c r="H201" s="63">
        <v>0</v>
      </c>
      <c r="I201" s="199" t="s">
        <v>53</v>
      </c>
      <c r="J201" s="200"/>
      <c r="K201" s="201"/>
    </row>
    <row r="202" spans="2:11" x14ac:dyDescent="0.2">
      <c r="B202" s="19">
        <v>41671</v>
      </c>
      <c r="C202" s="61">
        <v>0</v>
      </c>
      <c r="D202" s="61">
        <v>0</v>
      </c>
      <c r="E202" s="174">
        <v>0</v>
      </c>
      <c r="F202" s="61">
        <v>0</v>
      </c>
      <c r="G202" s="61">
        <v>0</v>
      </c>
      <c r="H202" s="63">
        <v>0</v>
      </c>
      <c r="I202" s="38"/>
      <c r="J202" s="44"/>
      <c r="K202" s="40"/>
    </row>
    <row r="203" spans="2:11" x14ac:dyDescent="0.2">
      <c r="B203" s="19">
        <v>41699</v>
      </c>
      <c r="C203" s="61">
        <v>0</v>
      </c>
      <c r="D203" s="61">
        <v>0</v>
      </c>
      <c r="E203" s="174">
        <v>0</v>
      </c>
      <c r="F203" s="61">
        <v>0</v>
      </c>
      <c r="G203" s="61">
        <v>0</v>
      </c>
      <c r="H203" s="63">
        <v>0</v>
      </c>
      <c r="I203" s="38"/>
      <c r="J203" s="44"/>
      <c r="K203" s="40"/>
    </row>
    <row r="204" spans="2:11" x14ac:dyDescent="0.2">
      <c r="B204" s="19">
        <v>41730</v>
      </c>
      <c r="C204" s="61">
        <v>0</v>
      </c>
      <c r="D204" s="61">
        <v>0</v>
      </c>
      <c r="E204" s="174">
        <v>0</v>
      </c>
      <c r="F204" s="61">
        <v>0</v>
      </c>
      <c r="G204" s="61">
        <v>0</v>
      </c>
      <c r="H204" s="63">
        <v>0</v>
      </c>
      <c r="I204" s="38"/>
      <c r="J204" s="44"/>
      <c r="K204" s="40"/>
    </row>
    <row r="205" spans="2:11" x14ac:dyDescent="0.2">
      <c r="B205" s="19">
        <v>41760</v>
      </c>
      <c r="C205" s="61">
        <v>0</v>
      </c>
      <c r="D205" s="61">
        <v>0</v>
      </c>
      <c r="E205" s="174">
        <v>0</v>
      </c>
      <c r="F205" s="61">
        <v>0</v>
      </c>
      <c r="G205" s="61">
        <v>0</v>
      </c>
      <c r="H205" s="63">
        <v>0</v>
      </c>
      <c r="I205" s="38"/>
      <c r="J205" s="44"/>
      <c r="K205" s="40"/>
    </row>
    <row r="206" spans="2:11" x14ac:dyDescent="0.2">
      <c r="B206" s="19">
        <v>41791</v>
      </c>
      <c r="C206" s="61">
        <v>0</v>
      </c>
      <c r="D206" s="61">
        <v>0</v>
      </c>
      <c r="E206" s="174">
        <v>0</v>
      </c>
      <c r="F206" s="61">
        <v>0</v>
      </c>
      <c r="G206" s="61">
        <v>0</v>
      </c>
      <c r="H206" s="63">
        <v>0</v>
      </c>
      <c r="I206" s="38"/>
      <c r="J206" s="44"/>
      <c r="K206" s="40"/>
    </row>
    <row r="207" spans="2:11" ht="13.5" thickBot="1" x14ac:dyDescent="0.25">
      <c r="B207" s="19">
        <v>41821</v>
      </c>
      <c r="C207" s="61">
        <v>0</v>
      </c>
      <c r="D207" s="61">
        <v>0</v>
      </c>
      <c r="E207" s="174">
        <v>0</v>
      </c>
      <c r="F207" s="61">
        <v>0</v>
      </c>
      <c r="G207" s="61">
        <v>0</v>
      </c>
      <c r="H207" s="63">
        <v>0</v>
      </c>
      <c r="I207" s="41"/>
      <c r="J207" s="48"/>
      <c r="K207" s="43"/>
    </row>
    <row r="208" spans="2:11" x14ac:dyDescent="0.2">
      <c r="B208" s="19">
        <v>41852</v>
      </c>
      <c r="C208" s="61">
        <v>0</v>
      </c>
      <c r="D208" s="61">
        <v>0</v>
      </c>
      <c r="E208" s="63">
        <v>0</v>
      </c>
      <c r="F208" s="61">
        <v>0</v>
      </c>
      <c r="G208" s="61">
        <v>0</v>
      </c>
      <c r="H208" s="63">
        <v>0</v>
      </c>
      <c r="I208" s="57" t="s">
        <v>116</v>
      </c>
    </row>
    <row r="209" spans="2:11" x14ac:dyDescent="0.2">
      <c r="B209" s="19">
        <v>41883</v>
      </c>
      <c r="C209" s="61">
        <v>0</v>
      </c>
      <c r="D209" s="61">
        <v>0</v>
      </c>
      <c r="E209" s="63">
        <v>0</v>
      </c>
      <c r="F209" s="61">
        <v>0</v>
      </c>
      <c r="G209" s="61">
        <v>0</v>
      </c>
      <c r="H209" s="63">
        <v>0</v>
      </c>
      <c r="I209" s="11" t="s">
        <v>117</v>
      </c>
    </row>
    <row r="210" spans="2:11" x14ac:dyDescent="0.2">
      <c r="B210" s="19">
        <v>41913</v>
      </c>
      <c r="C210" s="61">
        <v>0</v>
      </c>
      <c r="D210" s="61">
        <v>0</v>
      </c>
      <c r="E210" s="63">
        <v>0</v>
      </c>
      <c r="F210" s="61">
        <v>0</v>
      </c>
      <c r="G210" s="61">
        <v>0</v>
      </c>
      <c r="H210" s="63">
        <v>0</v>
      </c>
      <c r="I210" s="57" t="s">
        <v>150</v>
      </c>
    </row>
    <row r="211" spans="2:11" x14ac:dyDescent="0.2">
      <c r="B211" s="19">
        <v>41944</v>
      </c>
      <c r="C211" s="61">
        <v>0</v>
      </c>
      <c r="D211" s="61">
        <v>0</v>
      </c>
      <c r="E211" s="63">
        <v>0</v>
      </c>
      <c r="F211" s="61">
        <v>0</v>
      </c>
      <c r="G211" s="61">
        <v>0</v>
      </c>
      <c r="H211" s="63">
        <v>0</v>
      </c>
      <c r="I211" s="57" t="s">
        <v>142</v>
      </c>
    </row>
    <row r="212" spans="2:11" ht="13.5" thickBot="1" x14ac:dyDescent="0.25">
      <c r="B212" s="19">
        <v>41974</v>
      </c>
      <c r="C212" s="61">
        <v>0</v>
      </c>
      <c r="D212" s="61">
        <v>0</v>
      </c>
      <c r="E212" s="63">
        <v>0</v>
      </c>
      <c r="F212" s="61">
        <v>0</v>
      </c>
      <c r="G212" s="61">
        <v>0</v>
      </c>
      <c r="H212" s="63">
        <v>0</v>
      </c>
      <c r="I212" s="11" t="s">
        <v>120</v>
      </c>
    </row>
    <row r="213" spans="2:11" ht="13.5" thickBot="1" x14ac:dyDescent="0.25">
      <c r="B213" s="56" t="s">
        <v>54</v>
      </c>
      <c r="C213" s="64">
        <f>SUM(C201:C212)</f>
        <v>0</v>
      </c>
      <c r="D213" s="64">
        <f>SUM(D201:D212)</f>
        <v>0</v>
      </c>
      <c r="E213" s="66">
        <v>0</v>
      </c>
      <c r="F213" s="64">
        <f>SUM(F201:F212)</f>
        <v>0</v>
      </c>
      <c r="G213" s="64">
        <f>SUM(G201:G212)</f>
        <v>0</v>
      </c>
      <c r="H213" s="66">
        <v>0</v>
      </c>
    </row>
    <row r="214" spans="2:11" x14ac:dyDescent="0.2">
      <c r="B214" s="19">
        <v>42005</v>
      </c>
      <c r="C214" s="61">
        <v>0</v>
      </c>
      <c r="D214" s="61">
        <v>0</v>
      </c>
      <c r="E214" s="174">
        <v>0</v>
      </c>
      <c r="F214" s="61">
        <v>0</v>
      </c>
      <c r="G214" s="61">
        <v>0</v>
      </c>
      <c r="H214" s="63">
        <v>0</v>
      </c>
      <c r="I214" s="199" t="s">
        <v>55</v>
      </c>
      <c r="J214" s="200"/>
      <c r="K214" s="201"/>
    </row>
    <row r="215" spans="2:11" x14ac:dyDescent="0.2">
      <c r="B215" s="19">
        <v>42036</v>
      </c>
      <c r="C215" s="61">
        <v>0</v>
      </c>
      <c r="D215" s="61">
        <v>0</v>
      </c>
      <c r="E215" s="174">
        <v>0</v>
      </c>
      <c r="F215" s="61">
        <v>0</v>
      </c>
      <c r="G215" s="61">
        <v>0</v>
      </c>
      <c r="H215" s="63">
        <v>0</v>
      </c>
      <c r="I215" s="38"/>
      <c r="J215" s="44"/>
      <c r="K215" s="40"/>
    </row>
    <row r="216" spans="2:11" x14ac:dyDescent="0.2">
      <c r="B216" s="19">
        <v>42064</v>
      </c>
      <c r="C216" s="61">
        <v>0</v>
      </c>
      <c r="D216" s="61">
        <v>0</v>
      </c>
      <c r="E216" s="174">
        <v>0</v>
      </c>
      <c r="F216" s="61">
        <v>0</v>
      </c>
      <c r="G216" s="61">
        <v>0</v>
      </c>
      <c r="H216" s="63">
        <v>0</v>
      </c>
      <c r="I216" s="38"/>
      <c r="J216" s="44"/>
      <c r="K216" s="40"/>
    </row>
    <row r="217" spans="2:11" x14ac:dyDescent="0.2">
      <c r="B217" s="19">
        <v>42095</v>
      </c>
      <c r="C217" s="61">
        <v>0</v>
      </c>
      <c r="D217" s="61">
        <v>0</v>
      </c>
      <c r="E217" s="174">
        <v>0</v>
      </c>
      <c r="F217" s="61">
        <v>0</v>
      </c>
      <c r="G217" s="61">
        <v>0</v>
      </c>
      <c r="H217" s="63">
        <v>0</v>
      </c>
      <c r="I217" s="38"/>
      <c r="J217" s="44"/>
      <c r="K217" s="40"/>
    </row>
    <row r="218" spans="2:11" x14ac:dyDescent="0.2">
      <c r="B218" s="19">
        <v>42125</v>
      </c>
      <c r="C218" s="61">
        <v>0</v>
      </c>
      <c r="D218" s="61">
        <v>0</v>
      </c>
      <c r="E218" s="174">
        <v>0</v>
      </c>
      <c r="F218" s="61">
        <v>0</v>
      </c>
      <c r="G218" s="61">
        <v>0</v>
      </c>
      <c r="H218" s="63">
        <v>0</v>
      </c>
      <c r="I218" s="38"/>
      <c r="J218" s="44"/>
      <c r="K218" s="40"/>
    </row>
    <row r="219" spans="2:11" x14ac:dyDescent="0.2">
      <c r="B219" s="19">
        <v>42156</v>
      </c>
      <c r="C219" s="61">
        <v>0</v>
      </c>
      <c r="D219" s="61">
        <v>0</v>
      </c>
      <c r="E219" s="174">
        <v>0</v>
      </c>
      <c r="F219" s="61">
        <v>0</v>
      </c>
      <c r="G219" s="61">
        <v>0</v>
      </c>
      <c r="H219" s="63">
        <v>0</v>
      </c>
      <c r="I219" s="38"/>
      <c r="J219" s="44"/>
      <c r="K219" s="40"/>
    </row>
    <row r="220" spans="2:11" ht="13.5" thickBot="1" x14ac:dyDescent="0.25">
      <c r="B220" s="19">
        <v>42186</v>
      </c>
      <c r="C220" s="61">
        <v>0</v>
      </c>
      <c r="D220" s="61">
        <v>0</v>
      </c>
      <c r="E220" s="174">
        <v>0</v>
      </c>
      <c r="F220" s="61">
        <v>0</v>
      </c>
      <c r="G220" s="61">
        <v>0</v>
      </c>
      <c r="H220" s="63">
        <v>0</v>
      </c>
      <c r="I220" s="41"/>
      <c r="J220" s="48"/>
      <c r="K220" s="43"/>
    </row>
    <row r="221" spans="2:11" x14ac:dyDescent="0.2">
      <c r="B221" s="19">
        <v>42217</v>
      </c>
      <c r="C221" s="61">
        <v>0</v>
      </c>
      <c r="D221" s="61">
        <v>0</v>
      </c>
      <c r="E221" s="63">
        <v>0</v>
      </c>
      <c r="F221" s="61">
        <v>0</v>
      </c>
      <c r="G221" s="61">
        <v>0</v>
      </c>
      <c r="H221" s="63">
        <v>0</v>
      </c>
      <c r="I221" s="57" t="s">
        <v>116</v>
      </c>
    </row>
    <row r="222" spans="2:11" x14ac:dyDescent="0.2">
      <c r="B222" s="19">
        <v>42248</v>
      </c>
      <c r="C222" s="61">
        <v>0</v>
      </c>
      <c r="D222" s="61">
        <v>0</v>
      </c>
      <c r="E222" s="63">
        <v>0</v>
      </c>
      <c r="F222" s="61">
        <v>0</v>
      </c>
      <c r="G222" s="61">
        <v>0</v>
      </c>
      <c r="H222" s="63">
        <v>0</v>
      </c>
      <c r="I222" s="11" t="s">
        <v>117</v>
      </c>
    </row>
    <row r="223" spans="2:11" x14ac:dyDescent="0.2">
      <c r="B223" s="19">
        <v>42278</v>
      </c>
      <c r="C223" s="61">
        <v>0</v>
      </c>
      <c r="D223" s="61">
        <v>0</v>
      </c>
      <c r="E223" s="63">
        <v>0</v>
      </c>
      <c r="F223" s="61">
        <v>0</v>
      </c>
      <c r="G223" s="61">
        <v>0</v>
      </c>
      <c r="H223" s="63">
        <v>0</v>
      </c>
      <c r="I223" s="57" t="s">
        <v>150</v>
      </c>
    </row>
    <row r="224" spans="2:11" x14ac:dyDescent="0.2">
      <c r="B224" s="19">
        <v>42309</v>
      </c>
      <c r="C224" s="61">
        <v>0</v>
      </c>
      <c r="D224" s="61">
        <v>0</v>
      </c>
      <c r="E224" s="63">
        <v>0</v>
      </c>
      <c r="F224" s="61">
        <v>0</v>
      </c>
      <c r="G224" s="61">
        <v>0</v>
      </c>
      <c r="H224" s="63">
        <v>0</v>
      </c>
      <c r="I224" s="57" t="s">
        <v>142</v>
      </c>
    </row>
    <row r="225" spans="2:11" ht="13.5" thickBot="1" x14ac:dyDescent="0.25">
      <c r="B225" s="19">
        <v>42339</v>
      </c>
      <c r="C225" s="61">
        <v>0</v>
      </c>
      <c r="D225" s="61">
        <v>0</v>
      </c>
      <c r="E225" s="63">
        <v>0</v>
      </c>
      <c r="F225" s="61">
        <v>0</v>
      </c>
      <c r="G225" s="61">
        <v>0</v>
      </c>
      <c r="H225" s="63">
        <v>0</v>
      </c>
      <c r="I225" s="11" t="s">
        <v>120</v>
      </c>
    </row>
    <row r="226" spans="2:11" ht="15" customHeight="1" thickBot="1" x14ac:dyDescent="0.25">
      <c r="B226" s="56" t="s">
        <v>56</v>
      </c>
      <c r="C226" s="64">
        <f>SUM(C214:C225)</f>
        <v>0</v>
      </c>
      <c r="D226" s="64">
        <f>SUM(D214:D225)</f>
        <v>0</v>
      </c>
      <c r="E226" s="66">
        <v>0</v>
      </c>
      <c r="F226" s="64">
        <f>SUM(F214:F225)</f>
        <v>0</v>
      </c>
      <c r="G226" s="64">
        <f>SUM(G214:G225)</f>
        <v>0</v>
      </c>
      <c r="H226" s="66">
        <v>0</v>
      </c>
    </row>
    <row r="227" spans="2:11" ht="15" customHeight="1" x14ac:dyDescent="0.2">
      <c r="B227" s="19">
        <v>42370</v>
      </c>
      <c r="C227" s="61">
        <v>0</v>
      </c>
      <c r="D227" s="61">
        <v>0</v>
      </c>
      <c r="E227" s="63">
        <v>0</v>
      </c>
      <c r="F227" s="61">
        <v>0</v>
      </c>
      <c r="G227" s="61">
        <v>0</v>
      </c>
      <c r="H227" s="63">
        <v>0</v>
      </c>
      <c r="I227" s="199" t="s">
        <v>76</v>
      </c>
      <c r="J227" s="200"/>
      <c r="K227" s="201"/>
    </row>
    <row r="228" spans="2:11" ht="15" customHeight="1" x14ac:dyDescent="0.2">
      <c r="B228" s="19">
        <v>42401</v>
      </c>
      <c r="C228" s="61">
        <v>0</v>
      </c>
      <c r="D228" s="61">
        <v>0</v>
      </c>
      <c r="E228" s="174">
        <v>0</v>
      </c>
      <c r="F228" s="61">
        <v>0</v>
      </c>
      <c r="G228" s="61">
        <v>0</v>
      </c>
      <c r="H228" s="63">
        <v>0</v>
      </c>
      <c r="I228" s="38"/>
      <c r="J228" s="44"/>
      <c r="K228" s="40"/>
    </row>
    <row r="229" spans="2:11" ht="15" customHeight="1" x14ac:dyDescent="0.2">
      <c r="B229" s="19">
        <v>42430</v>
      </c>
      <c r="C229" s="61">
        <v>0</v>
      </c>
      <c r="D229" s="61">
        <v>0</v>
      </c>
      <c r="E229" s="174">
        <v>0</v>
      </c>
      <c r="F229" s="61">
        <v>0</v>
      </c>
      <c r="G229" s="61">
        <v>0</v>
      </c>
      <c r="H229" s="63">
        <v>0</v>
      </c>
      <c r="I229" s="38"/>
      <c r="J229" s="44"/>
      <c r="K229" s="40"/>
    </row>
    <row r="230" spans="2:11" ht="15" customHeight="1" x14ac:dyDescent="0.2">
      <c r="B230" s="19">
        <v>42461</v>
      </c>
      <c r="C230" s="61">
        <v>0</v>
      </c>
      <c r="D230" s="61">
        <v>0</v>
      </c>
      <c r="E230" s="174">
        <v>0</v>
      </c>
      <c r="F230" s="61">
        <v>0</v>
      </c>
      <c r="G230" s="61">
        <v>0</v>
      </c>
      <c r="H230" s="63">
        <v>0</v>
      </c>
      <c r="I230" s="38"/>
      <c r="J230" s="44"/>
      <c r="K230" s="40"/>
    </row>
    <row r="231" spans="2:11" ht="15" customHeight="1" x14ac:dyDescent="0.2">
      <c r="B231" s="19">
        <v>42491</v>
      </c>
      <c r="C231" s="61">
        <v>0</v>
      </c>
      <c r="D231" s="61">
        <v>0</v>
      </c>
      <c r="E231" s="174">
        <v>0</v>
      </c>
      <c r="F231" s="61">
        <v>0</v>
      </c>
      <c r="G231" s="61">
        <v>0</v>
      </c>
      <c r="H231" s="63">
        <v>0</v>
      </c>
      <c r="I231" s="38"/>
      <c r="J231" s="44"/>
      <c r="K231" s="40"/>
    </row>
    <row r="232" spans="2:11" ht="15" customHeight="1" x14ac:dyDescent="0.2">
      <c r="B232" s="19">
        <v>42522</v>
      </c>
      <c r="C232" s="61">
        <v>0</v>
      </c>
      <c r="D232" s="61">
        <v>0</v>
      </c>
      <c r="E232" s="174">
        <v>0</v>
      </c>
      <c r="F232" s="61">
        <v>0</v>
      </c>
      <c r="G232" s="61">
        <v>0</v>
      </c>
      <c r="H232" s="63">
        <v>0</v>
      </c>
      <c r="I232" s="38"/>
      <c r="J232" s="44"/>
      <c r="K232" s="40"/>
    </row>
    <row r="233" spans="2:11" ht="15" customHeight="1" thickBot="1" x14ac:dyDescent="0.25">
      <c r="B233" s="19">
        <v>42552</v>
      </c>
      <c r="C233" s="61">
        <v>0</v>
      </c>
      <c r="D233" s="61">
        <v>0</v>
      </c>
      <c r="E233" s="174">
        <v>0</v>
      </c>
      <c r="F233" s="61">
        <v>0</v>
      </c>
      <c r="G233" s="61">
        <v>0</v>
      </c>
      <c r="H233" s="63">
        <v>0</v>
      </c>
      <c r="I233" s="41"/>
      <c r="J233" s="48"/>
      <c r="K233" s="43"/>
    </row>
    <row r="234" spans="2:11" ht="15" customHeight="1" x14ac:dyDescent="0.2">
      <c r="B234" s="19">
        <v>42583</v>
      </c>
      <c r="C234" s="61">
        <v>0</v>
      </c>
      <c r="D234" s="61">
        <v>0</v>
      </c>
      <c r="E234" s="63">
        <v>0</v>
      </c>
      <c r="F234" s="61">
        <v>0</v>
      </c>
      <c r="G234" s="61">
        <v>0</v>
      </c>
      <c r="H234" s="63">
        <v>0</v>
      </c>
      <c r="I234" s="57" t="s">
        <v>116</v>
      </c>
    </row>
    <row r="235" spans="2:11" ht="15" customHeight="1" x14ac:dyDescent="0.2">
      <c r="B235" s="19">
        <v>42614</v>
      </c>
      <c r="C235" s="61">
        <v>0</v>
      </c>
      <c r="D235" s="61">
        <v>0</v>
      </c>
      <c r="E235" s="63">
        <v>0</v>
      </c>
      <c r="F235" s="61">
        <v>1.525940996948118E-3</v>
      </c>
      <c r="G235" s="61">
        <v>0</v>
      </c>
      <c r="H235" s="63">
        <v>0</v>
      </c>
      <c r="I235" s="11" t="s">
        <v>117</v>
      </c>
    </row>
    <row r="236" spans="2:11" ht="15" customHeight="1" x14ac:dyDescent="0.2">
      <c r="B236" s="19">
        <v>42644</v>
      </c>
      <c r="C236" s="61">
        <v>0</v>
      </c>
      <c r="D236" s="61">
        <v>0</v>
      </c>
      <c r="E236" s="63">
        <v>0</v>
      </c>
      <c r="F236" s="61">
        <v>0</v>
      </c>
      <c r="G236" s="61">
        <v>0</v>
      </c>
      <c r="H236" s="63">
        <v>0</v>
      </c>
      <c r="I236" s="57" t="s">
        <v>150</v>
      </c>
    </row>
    <row r="237" spans="2:11" ht="15" customHeight="1" x14ac:dyDescent="0.2">
      <c r="B237" s="19">
        <v>42675</v>
      </c>
      <c r="C237" s="61">
        <v>0</v>
      </c>
      <c r="D237" s="61">
        <v>0</v>
      </c>
      <c r="E237" s="63">
        <v>0</v>
      </c>
      <c r="F237" s="61">
        <v>0</v>
      </c>
      <c r="G237" s="61">
        <v>0</v>
      </c>
      <c r="H237" s="63">
        <v>0</v>
      </c>
      <c r="I237" s="57" t="s">
        <v>142</v>
      </c>
    </row>
    <row r="238" spans="2:11" ht="15" customHeight="1" thickBot="1" x14ac:dyDescent="0.25">
      <c r="B238" s="19">
        <v>42705</v>
      </c>
      <c r="C238" s="61">
        <v>0</v>
      </c>
      <c r="D238" s="61">
        <v>0</v>
      </c>
      <c r="E238" s="63">
        <v>0</v>
      </c>
      <c r="F238" s="61">
        <v>0</v>
      </c>
      <c r="G238" s="61">
        <v>0</v>
      </c>
      <c r="H238" s="63">
        <v>0</v>
      </c>
      <c r="I238" s="11" t="s">
        <v>120</v>
      </c>
    </row>
    <row r="239" spans="2:11" ht="15" customHeight="1" thickBot="1" x14ac:dyDescent="0.25">
      <c r="B239" s="56" t="s">
        <v>57</v>
      </c>
      <c r="C239" s="64">
        <f>SUM(C227:C238)</f>
        <v>0</v>
      </c>
      <c r="D239" s="64">
        <f>SUM(D227:D238)</f>
        <v>0</v>
      </c>
      <c r="E239" s="66">
        <v>0</v>
      </c>
      <c r="F239" s="64">
        <f>SUM(F227:F238)</f>
        <v>1.525940996948118E-3</v>
      </c>
      <c r="G239" s="64">
        <f>SUM(G227:G238)</f>
        <v>0</v>
      </c>
      <c r="H239" s="66">
        <v>0</v>
      </c>
    </row>
    <row r="240" spans="2:11" ht="15" customHeight="1" x14ac:dyDescent="0.2">
      <c r="B240" s="19">
        <v>42736</v>
      </c>
      <c r="C240" s="61">
        <v>0</v>
      </c>
      <c r="D240" s="61">
        <v>0</v>
      </c>
      <c r="E240" s="63">
        <v>0</v>
      </c>
      <c r="F240" s="61">
        <v>0</v>
      </c>
      <c r="G240" s="61">
        <v>0</v>
      </c>
      <c r="H240" s="63">
        <v>0</v>
      </c>
    </row>
    <row r="241" spans="2:8" ht="15" customHeight="1" x14ac:dyDescent="0.2">
      <c r="B241" s="19">
        <v>42767</v>
      </c>
      <c r="C241" s="61">
        <v>0</v>
      </c>
      <c r="D241" s="61">
        <v>0</v>
      </c>
      <c r="E241" s="63">
        <v>0</v>
      </c>
      <c r="F241" s="61">
        <v>0</v>
      </c>
      <c r="G241" s="61">
        <v>0</v>
      </c>
      <c r="H241" s="63">
        <v>0</v>
      </c>
    </row>
    <row r="242" spans="2:8" ht="15" customHeight="1" x14ac:dyDescent="0.2">
      <c r="B242" s="19">
        <v>42795</v>
      </c>
      <c r="C242" s="61">
        <v>0</v>
      </c>
      <c r="D242" s="61">
        <v>0</v>
      </c>
      <c r="E242" s="63">
        <v>0</v>
      </c>
      <c r="F242" s="61">
        <v>0</v>
      </c>
      <c r="G242" s="61">
        <v>0</v>
      </c>
      <c r="H242" s="63">
        <v>0</v>
      </c>
    </row>
    <row r="243" spans="2:8" ht="15" customHeight="1" x14ac:dyDescent="0.2">
      <c r="B243" s="19">
        <v>42826</v>
      </c>
      <c r="C243" s="61">
        <v>0</v>
      </c>
      <c r="D243" s="61">
        <v>0</v>
      </c>
      <c r="E243" s="63">
        <v>0</v>
      </c>
      <c r="F243" s="61">
        <v>0</v>
      </c>
      <c r="G243" s="61">
        <v>0</v>
      </c>
      <c r="H243" s="63">
        <v>0</v>
      </c>
    </row>
    <row r="244" spans="2:8" ht="15" customHeight="1" x14ac:dyDescent="0.2">
      <c r="B244" s="19">
        <v>42856</v>
      </c>
      <c r="C244" s="61">
        <v>0</v>
      </c>
      <c r="D244" s="61">
        <v>0</v>
      </c>
      <c r="E244" s="63">
        <v>0</v>
      </c>
      <c r="F244" s="61">
        <v>0</v>
      </c>
      <c r="G244" s="61">
        <v>0</v>
      </c>
      <c r="H244" s="63">
        <v>0</v>
      </c>
    </row>
    <row r="245" spans="2:8" ht="15" customHeight="1" x14ac:dyDescent="0.2">
      <c r="B245" s="19">
        <v>42887</v>
      </c>
      <c r="C245" s="61">
        <v>0</v>
      </c>
      <c r="D245" s="61">
        <v>0</v>
      </c>
      <c r="E245" s="63">
        <v>0</v>
      </c>
      <c r="F245" s="61">
        <v>0</v>
      </c>
      <c r="G245" s="61">
        <v>0</v>
      </c>
      <c r="H245" s="63">
        <v>0</v>
      </c>
    </row>
    <row r="246" spans="2:8" ht="15" customHeight="1" x14ac:dyDescent="0.2">
      <c r="B246" s="19">
        <v>42917</v>
      </c>
      <c r="C246" s="61">
        <v>0</v>
      </c>
      <c r="D246" s="61">
        <v>0</v>
      </c>
      <c r="E246" s="63">
        <v>0</v>
      </c>
      <c r="F246" s="61">
        <v>0</v>
      </c>
      <c r="G246" s="61">
        <v>0</v>
      </c>
      <c r="H246" s="63">
        <v>0</v>
      </c>
    </row>
    <row r="247" spans="2:8" ht="15" customHeight="1" x14ac:dyDescent="0.2">
      <c r="B247" s="19">
        <v>42948</v>
      </c>
      <c r="C247" s="61">
        <v>0</v>
      </c>
      <c r="D247" s="61">
        <v>0</v>
      </c>
      <c r="E247" s="63">
        <v>0</v>
      </c>
      <c r="F247" s="61">
        <v>0</v>
      </c>
      <c r="G247" s="61">
        <v>0</v>
      </c>
      <c r="H247" s="63">
        <v>0</v>
      </c>
    </row>
    <row r="248" spans="2:8" ht="15" customHeight="1" x14ac:dyDescent="0.2">
      <c r="B248" s="19">
        <v>42979</v>
      </c>
      <c r="C248" s="61">
        <v>0</v>
      </c>
      <c r="D248" s="61">
        <v>0</v>
      </c>
      <c r="E248" s="63">
        <v>0</v>
      </c>
      <c r="F248" s="61">
        <v>1.525940996948118E-3</v>
      </c>
      <c r="G248" s="61">
        <v>0</v>
      </c>
      <c r="H248" s="63">
        <v>0</v>
      </c>
    </row>
    <row r="249" spans="2:8" ht="15" customHeight="1" x14ac:dyDescent="0.2">
      <c r="B249" s="19">
        <v>43009</v>
      </c>
      <c r="C249" s="61">
        <v>0</v>
      </c>
      <c r="D249" s="61">
        <v>0</v>
      </c>
      <c r="E249" s="63">
        <v>0</v>
      </c>
      <c r="F249" s="61">
        <v>0</v>
      </c>
      <c r="G249" s="61">
        <v>0</v>
      </c>
      <c r="H249" s="63">
        <v>0</v>
      </c>
    </row>
    <row r="250" spans="2:8" ht="15" customHeight="1" x14ac:dyDescent="0.2">
      <c r="B250" s="19">
        <v>43040</v>
      </c>
      <c r="C250" s="61">
        <v>0</v>
      </c>
      <c r="D250" s="61">
        <v>0</v>
      </c>
      <c r="E250" s="63">
        <v>0</v>
      </c>
      <c r="F250" s="61">
        <v>0</v>
      </c>
      <c r="G250" s="61">
        <v>0</v>
      </c>
      <c r="H250" s="63">
        <v>0</v>
      </c>
    </row>
    <row r="251" spans="2:8" ht="15" customHeight="1" thickBot="1" x14ac:dyDescent="0.25">
      <c r="B251" s="19">
        <v>43070</v>
      </c>
      <c r="C251" s="61">
        <v>0</v>
      </c>
      <c r="D251" s="61">
        <v>0</v>
      </c>
      <c r="E251" s="63">
        <v>0</v>
      </c>
      <c r="F251" s="61">
        <v>0</v>
      </c>
      <c r="G251" s="61">
        <v>0</v>
      </c>
      <c r="H251" s="63">
        <v>0</v>
      </c>
    </row>
    <row r="252" spans="2:8" ht="15" customHeight="1" thickBot="1" x14ac:dyDescent="0.25">
      <c r="B252" s="56" t="s">
        <v>58</v>
      </c>
      <c r="C252" s="64">
        <f>SUM(C240:C251)</f>
        <v>0</v>
      </c>
      <c r="D252" s="64">
        <f>SUM(D240:D251)</f>
        <v>0</v>
      </c>
      <c r="E252" s="66">
        <v>0</v>
      </c>
      <c r="F252" s="64">
        <f>SUM(F240:F251)</f>
        <v>1.525940996948118E-3</v>
      </c>
      <c r="G252" s="64">
        <f>SUM(G240:G251)</f>
        <v>0</v>
      </c>
      <c r="H252" s="66">
        <v>0</v>
      </c>
    </row>
    <row r="253" spans="2:8" ht="15" customHeight="1" x14ac:dyDescent="0.2">
      <c r="B253" s="19">
        <v>43101</v>
      </c>
      <c r="C253" s="61">
        <v>0</v>
      </c>
      <c r="D253" s="61">
        <v>0</v>
      </c>
      <c r="E253" s="63">
        <v>0</v>
      </c>
      <c r="F253" s="61">
        <v>0</v>
      </c>
      <c r="G253" s="61">
        <v>0</v>
      </c>
      <c r="H253" s="63">
        <v>0</v>
      </c>
    </row>
    <row r="254" spans="2:8" ht="15" customHeight="1" x14ac:dyDescent="0.2">
      <c r="B254" s="19">
        <v>43132</v>
      </c>
      <c r="C254" s="61">
        <v>0</v>
      </c>
      <c r="D254" s="61">
        <v>0</v>
      </c>
      <c r="E254" s="63">
        <v>0</v>
      </c>
      <c r="F254" s="61">
        <v>0</v>
      </c>
      <c r="G254" s="61">
        <v>0</v>
      </c>
      <c r="H254" s="63">
        <v>0</v>
      </c>
    </row>
    <row r="255" spans="2:8" ht="15" customHeight="1" x14ac:dyDescent="0.2">
      <c r="B255" s="19">
        <v>43160</v>
      </c>
      <c r="C255" s="61">
        <v>0</v>
      </c>
      <c r="D255" s="61">
        <v>0</v>
      </c>
      <c r="E255" s="63">
        <v>0</v>
      </c>
      <c r="F255" s="61">
        <v>0</v>
      </c>
      <c r="G255" s="61">
        <v>0</v>
      </c>
      <c r="H255" s="63">
        <v>0</v>
      </c>
    </row>
    <row r="256" spans="2:8" ht="15" customHeight="1" x14ac:dyDescent="0.2">
      <c r="B256" s="19">
        <v>43191</v>
      </c>
      <c r="C256" s="61">
        <v>0</v>
      </c>
      <c r="D256" s="61">
        <v>0</v>
      </c>
      <c r="E256" s="63">
        <v>0</v>
      </c>
      <c r="F256" s="61">
        <v>0</v>
      </c>
      <c r="G256" s="61">
        <v>0</v>
      </c>
      <c r="H256" s="63">
        <v>0</v>
      </c>
    </row>
    <row r="257" spans="2:8" ht="15" customHeight="1" x14ac:dyDescent="0.2">
      <c r="B257" s="19">
        <v>43221</v>
      </c>
      <c r="C257" s="61">
        <v>0</v>
      </c>
      <c r="D257" s="61">
        <v>0</v>
      </c>
      <c r="E257" s="63">
        <v>0</v>
      </c>
      <c r="F257" s="61">
        <v>0</v>
      </c>
      <c r="G257" s="61">
        <v>0</v>
      </c>
      <c r="H257" s="63">
        <v>0</v>
      </c>
    </row>
    <row r="258" spans="2:8" ht="15" customHeight="1" x14ac:dyDescent="0.2">
      <c r="B258" s="19">
        <v>43252</v>
      </c>
      <c r="C258" s="61">
        <v>0</v>
      </c>
      <c r="D258" s="61">
        <v>0</v>
      </c>
      <c r="E258" s="63">
        <v>0</v>
      </c>
      <c r="F258" s="61">
        <v>0</v>
      </c>
      <c r="G258" s="61">
        <v>0</v>
      </c>
      <c r="H258" s="63">
        <v>0</v>
      </c>
    </row>
    <row r="259" spans="2:8" ht="15" customHeight="1" x14ac:dyDescent="0.2">
      <c r="B259" s="19">
        <v>43282</v>
      </c>
      <c r="C259" s="61">
        <v>0</v>
      </c>
      <c r="D259" s="61">
        <v>0</v>
      </c>
      <c r="E259" s="63">
        <v>0</v>
      </c>
      <c r="F259" s="61">
        <v>0</v>
      </c>
      <c r="G259" s="61">
        <v>0</v>
      </c>
      <c r="H259" s="63">
        <v>0</v>
      </c>
    </row>
    <row r="260" spans="2:8" ht="15" customHeight="1" x14ac:dyDescent="0.2">
      <c r="B260" s="19">
        <v>43313</v>
      </c>
      <c r="C260" s="61">
        <v>0</v>
      </c>
      <c r="D260" s="61">
        <v>0</v>
      </c>
      <c r="E260" s="63">
        <v>0</v>
      </c>
      <c r="F260" s="61">
        <v>0</v>
      </c>
      <c r="G260" s="61">
        <v>0</v>
      </c>
      <c r="H260" s="63">
        <v>0</v>
      </c>
    </row>
    <row r="261" spans="2:8" ht="15" customHeight="1" x14ac:dyDescent="0.2">
      <c r="B261" s="19">
        <v>43344</v>
      </c>
      <c r="C261" s="61">
        <v>0</v>
      </c>
      <c r="D261" s="61">
        <v>0</v>
      </c>
      <c r="E261" s="63">
        <v>0</v>
      </c>
      <c r="F261" s="61">
        <v>1.525940996948118E-3</v>
      </c>
      <c r="G261" s="61">
        <v>0</v>
      </c>
      <c r="H261" s="63">
        <v>0</v>
      </c>
    </row>
    <row r="262" spans="2:8" ht="15" customHeight="1" x14ac:dyDescent="0.2">
      <c r="B262" s="19">
        <v>43374</v>
      </c>
      <c r="C262" s="61">
        <v>0</v>
      </c>
      <c r="D262" s="61">
        <v>0</v>
      </c>
      <c r="E262" s="63">
        <v>0</v>
      </c>
      <c r="F262" s="61">
        <v>0</v>
      </c>
      <c r="G262" s="61">
        <v>0</v>
      </c>
      <c r="H262" s="63">
        <v>0</v>
      </c>
    </row>
    <row r="263" spans="2:8" ht="15" customHeight="1" x14ac:dyDescent="0.2">
      <c r="B263" s="19">
        <v>43405</v>
      </c>
      <c r="C263" s="61">
        <v>0</v>
      </c>
      <c r="D263" s="61">
        <v>0</v>
      </c>
      <c r="E263" s="63">
        <v>0</v>
      </c>
      <c r="F263" s="61">
        <v>0</v>
      </c>
      <c r="G263" s="61">
        <v>0</v>
      </c>
      <c r="H263" s="63">
        <v>0</v>
      </c>
    </row>
    <row r="264" spans="2:8" ht="15" customHeight="1" thickBot="1" x14ac:dyDescent="0.25">
      <c r="B264" s="19">
        <v>43435</v>
      </c>
      <c r="C264" s="61">
        <v>0</v>
      </c>
      <c r="D264" s="61">
        <v>0</v>
      </c>
      <c r="E264" s="63">
        <v>0</v>
      </c>
      <c r="F264" s="61">
        <v>0</v>
      </c>
      <c r="G264" s="61">
        <v>0</v>
      </c>
      <c r="H264" s="63">
        <v>0</v>
      </c>
    </row>
    <row r="265" spans="2:8" ht="15" customHeight="1" thickBot="1" x14ac:dyDescent="0.25">
      <c r="B265" s="56" t="s">
        <v>59</v>
      </c>
      <c r="C265" s="64">
        <f>SUM(C253:C264)</f>
        <v>0</v>
      </c>
      <c r="D265" s="64">
        <f>SUM(D253:D264)</f>
        <v>0</v>
      </c>
      <c r="E265" s="66">
        <v>0</v>
      </c>
      <c r="F265" s="64">
        <f>SUM(F253:F264)</f>
        <v>1.525940996948118E-3</v>
      </c>
      <c r="G265" s="64">
        <f>SUM(G253:G264)</f>
        <v>0</v>
      </c>
      <c r="H265" s="66">
        <v>0</v>
      </c>
    </row>
    <row r="266" spans="2:8" ht="15" customHeight="1" x14ac:dyDescent="0.2">
      <c r="B266" s="19">
        <v>43466</v>
      </c>
      <c r="C266" s="61">
        <v>0</v>
      </c>
      <c r="D266" s="61">
        <v>0</v>
      </c>
      <c r="E266" s="63">
        <v>0</v>
      </c>
      <c r="F266" s="61">
        <v>0</v>
      </c>
      <c r="G266" s="61">
        <v>0</v>
      </c>
      <c r="H266" s="63">
        <v>0</v>
      </c>
    </row>
    <row r="267" spans="2:8" ht="15" customHeight="1" x14ac:dyDescent="0.2">
      <c r="B267" s="19">
        <v>43497</v>
      </c>
      <c r="C267" s="61">
        <v>0</v>
      </c>
      <c r="D267" s="61">
        <v>0</v>
      </c>
      <c r="E267" s="63">
        <v>0</v>
      </c>
      <c r="F267" s="61">
        <v>0</v>
      </c>
      <c r="G267" s="61">
        <v>0</v>
      </c>
      <c r="H267" s="63">
        <v>0</v>
      </c>
    </row>
    <row r="268" spans="2:8" ht="15" customHeight="1" x14ac:dyDescent="0.2">
      <c r="B268" s="19">
        <v>43525</v>
      </c>
      <c r="C268" s="61">
        <v>0</v>
      </c>
      <c r="D268" s="61">
        <v>0</v>
      </c>
      <c r="E268" s="63">
        <v>0</v>
      </c>
      <c r="F268" s="61">
        <v>0</v>
      </c>
      <c r="G268" s="61">
        <v>0</v>
      </c>
      <c r="H268" s="63">
        <v>0</v>
      </c>
    </row>
    <row r="269" spans="2:8" ht="15" customHeight="1" x14ac:dyDescent="0.2">
      <c r="B269" s="19">
        <v>43556</v>
      </c>
      <c r="C269" s="61">
        <v>0</v>
      </c>
      <c r="D269" s="61">
        <v>0</v>
      </c>
      <c r="E269" s="63">
        <v>0</v>
      </c>
      <c r="F269" s="61">
        <v>0</v>
      </c>
      <c r="G269" s="61">
        <v>0</v>
      </c>
      <c r="H269" s="63">
        <v>0</v>
      </c>
    </row>
    <row r="270" spans="2:8" ht="15" customHeight="1" x14ac:dyDescent="0.2">
      <c r="B270" s="19">
        <v>43586</v>
      </c>
      <c r="C270" s="61">
        <v>0</v>
      </c>
      <c r="D270" s="61">
        <v>0</v>
      </c>
      <c r="E270" s="63">
        <v>0</v>
      </c>
      <c r="F270" s="61">
        <v>0</v>
      </c>
      <c r="G270" s="61">
        <v>0</v>
      </c>
      <c r="H270" s="63">
        <v>0</v>
      </c>
    </row>
    <row r="271" spans="2:8" ht="15" customHeight="1" x14ac:dyDescent="0.2">
      <c r="B271" s="19">
        <v>43617</v>
      </c>
      <c r="C271" s="61">
        <v>0</v>
      </c>
      <c r="D271" s="61">
        <v>0</v>
      </c>
      <c r="E271" s="63">
        <v>0</v>
      </c>
      <c r="F271" s="61">
        <v>0</v>
      </c>
      <c r="G271" s="61">
        <v>0</v>
      </c>
      <c r="H271" s="63">
        <v>0</v>
      </c>
    </row>
    <row r="272" spans="2:8" ht="15" customHeight="1" x14ac:dyDescent="0.2">
      <c r="B272" s="19">
        <v>43647</v>
      </c>
      <c r="C272" s="61">
        <v>0</v>
      </c>
      <c r="D272" s="61">
        <v>0</v>
      </c>
      <c r="E272" s="63">
        <v>0</v>
      </c>
      <c r="F272" s="61">
        <v>0</v>
      </c>
      <c r="G272" s="61">
        <v>0</v>
      </c>
      <c r="H272" s="63">
        <v>0</v>
      </c>
    </row>
    <row r="273" spans="2:8" ht="15" customHeight="1" x14ac:dyDescent="0.2">
      <c r="B273" s="19">
        <v>43678</v>
      </c>
      <c r="C273" s="61">
        <v>0</v>
      </c>
      <c r="D273" s="61">
        <v>0</v>
      </c>
      <c r="E273" s="63">
        <v>0</v>
      </c>
      <c r="F273" s="61">
        <v>0</v>
      </c>
      <c r="G273" s="61">
        <v>0</v>
      </c>
      <c r="H273" s="63">
        <v>0</v>
      </c>
    </row>
    <row r="274" spans="2:8" ht="15" customHeight="1" x14ac:dyDescent="0.2">
      <c r="B274" s="19">
        <v>43709</v>
      </c>
      <c r="C274" s="61">
        <v>0</v>
      </c>
      <c r="D274" s="61">
        <v>0</v>
      </c>
      <c r="E274" s="63">
        <v>0</v>
      </c>
      <c r="F274" s="61">
        <v>1.525940996948118E-3</v>
      </c>
      <c r="G274" s="61">
        <v>0</v>
      </c>
      <c r="H274" s="63">
        <v>0</v>
      </c>
    </row>
    <row r="275" spans="2:8" ht="15" customHeight="1" x14ac:dyDescent="0.2">
      <c r="B275" s="19">
        <v>43739</v>
      </c>
      <c r="C275" s="61">
        <v>0</v>
      </c>
      <c r="D275" s="61">
        <v>0</v>
      </c>
      <c r="E275" s="63">
        <v>0</v>
      </c>
      <c r="F275" s="61">
        <v>0</v>
      </c>
      <c r="G275" s="61">
        <v>0</v>
      </c>
      <c r="H275" s="63">
        <v>0</v>
      </c>
    </row>
    <row r="276" spans="2:8" ht="15" customHeight="1" x14ac:dyDescent="0.2">
      <c r="B276" s="19">
        <v>43770</v>
      </c>
      <c r="C276" s="61">
        <v>0</v>
      </c>
      <c r="D276" s="61">
        <v>0</v>
      </c>
      <c r="E276" s="63">
        <v>0</v>
      </c>
      <c r="F276" s="61">
        <v>0</v>
      </c>
      <c r="G276" s="61">
        <v>0</v>
      </c>
      <c r="H276" s="63">
        <v>0</v>
      </c>
    </row>
    <row r="277" spans="2:8" ht="15" customHeight="1" thickBot="1" x14ac:dyDescent="0.25">
      <c r="B277" s="19">
        <v>43800</v>
      </c>
      <c r="C277" s="61">
        <v>0</v>
      </c>
      <c r="D277" s="61">
        <v>0</v>
      </c>
      <c r="E277" s="63">
        <v>0</v>
      </c>
      <c r="F277" s="61">
        <v>0</v>
      </c>
      <c r="G277" s="61">
        <v>0</v>
      </c>
      <c r="H277" s="63">
        <v>0</v>
      </c>
    </row>
    <row r="278" spans="2:8" ht="15" customHeight="1" thickBot="1" x14ac:dyDescent="0.25">
      <c r="B278" s="56" t="s">
        <v>60</v>
      </c>
      <c r="C278" s="64">
        <f>SUM(C266:C277)</f>
        <v>0</v>
      </c>
      <c r="D278" s="64">
        <f>SUM(D266:D277)</f>
        <v>0</v>
      </c>
      <c r="E278" s="66">
        <v>0</v>
      </c>
      <c r="F278" s="64">
        <f>SUM(F266:F277)</f>
        <v>1.525940996948118E-3</v>
      </c>
      <c r="G278" s="64">
        <f>SUM(G266:G277)</f>
        <v>0</v>
      </c>
      <c r="H278" s="66">
        <v>0</v>
      </c>
    </row>
    <row r="279" spans="2:8" ht="15" customHeight="1" x14ac:dyDescent="0.2">
      <c r="B279" s="19">
        <v>43831</v>
      </c>
      <c r="C279" s="61">
        <v>0</v>
      </c>
      <c r="D279" s="61">
        <v>0</v>
      </c>
      <c r="E279" s="63">
        <v>0</v>
      </c>
      <c r="F279" s="61">
        <v>0</v>
      </c>
      <c r="G279" s="61">
        <v>0</v>
      </c>
      <c r="H279" s="63">
        <v>0</v>
      </c>
    </row>
    <row r="280" spans="2:8" ht="15" customHeight="1" x14ac:dyDescent="0.2">
      <c r="B280" s="19">
        <v>43862</v>
      </c>
      <c r="C280" s="61">
        <v>0</v>
      </c>
      <c r="D280" s="61">
        <v>0</v>
      </c>
      <c r="E280" s="63">
        <v>0</v>
      </c>
      <c r="F280" s="61">
        <v>0</v>
      </c>
      <c r="G280" s="61">
        <v>0</v>
      </c>
      <c r="H280" s="63">
        <v>0</v>
      </c>
    </row>
    <row r="281" spans="2:8" ht="15" customHeight="1" x14ac:dyDescent="0.2">
      <c r="B281" s="19">
        <v>43891</v>
      </c>
      <c r="C281" s="61">
        <v>0</v>
      </c>
      <c r="D281" s="61">
        <v>0</v>
      </c>
      <c r="E281" s="63">
        <v>0</v>
      </c>
      <c r="F281" s="61">
        <v>0</v>
      </c>
      <c r="G281" s="61">
        <v>0</v>
      </c>
      <c r="H281" s="63">
        <v>0</v>
      </c>
    </row>
    <row r="282" spans="2:8" ht="15" customHeight="1" x14ac:dyDescent="0.2">
      <c r="B282" s="19">
        <v>43922</v>
      </c>
      <c r="C282" s="61">
        <v>0</v>
      </c>
      <c r="D282" s="61">
        <v>0</v>
      </c>
      <c r="E282" s="63">
        <v>0</v>
      </c>
      <c r="F282" s="61">
        <v>0</v>
      </c>
      <c r="G282" s="61">
        <v>0</v>
      </c>
      <c r="H282" s="63">
        <v>0</v>
      </c>
    </row>
    <row r="283" spans="2:8" ht="15" customHeight="1" x14ac:dyDescent="0.2">
      <c r="B283" s="19">
        <v>43952</v>
      </c>
      <c r="C283" s="61">
        <v>0</v>
      </c>
      <c r="D283" s="61">
        <v>0</v>
      </c>
      <c r="E283" s="63">
        <v>0</v>
      </c>
      <c r="F283" s="61">
        <v>0</v>
      </c>
      <c r="G283" s="61">
        <v>0</v>
      </c>
      <c r="H283" s="63">
        <v>0</v>
      </c>
    </row>
    <row r="284" spans="2:8" ht="15" customHeight="1" x14ac:dyDescent="0.2">
      <c r="B284" s="19">
        <v>43983</v>
      </c>
      <c r="C284" s="61">
        <v>0</v>
      </c>
      <c r="D284" s="61">
        <v>0</v>
      </c>
      <c r="E284" s="63">
        <v>0</v>
      </c>
      <c r="F284" s="61">
        <v>0</v>
      </c>
      <c r="G284" s="61">
        <v>0</v>
      </c>
      <c r="H284" s="63">
        <v>0</v>
      </c>
    </row>
    <row r="285" spans="2:8" ht="15" customHeight="1" x14ac:dyDescent="0.2">
      <c r="B285" s="19">
        <v>44013</v>
      </c>
      <c r="C285" s="61">
        <v>0</v>
      </c>
      <c r="D285" s="61">
        <v>0</v>
      </c>
      <c r="E285" s="63">
        <v>0</v>
      </c>
      <c r="F285" s="61">
        <v>0</v>
      </c>
      <c r="G285" s="61">
        <v>0</v>
      </c>
      <c r="H285" s="63">
        <v>0</v>
      </c>
    </row>
    <row r="286" spans="2:8" ht="15" customHeight="1" x14ac:dyDescent="0.2">
      <c r="B286" s="19">
        <v>44044</v>
      </c>
      <c r="C286" s="61">
        <v>0</v>
      </c>
      <c r="D286" s="61">
        <v>0</v>
      </c>
      <c r="E286" s="63">
        <v>0</v>
      </c>
      <c r="F286" s="61">
        <v>0</v>
      </c>
      <c r="G286" s="61">
        <v>0</v>
      </c>
      <c r="H286" s="63">
        <v>0</v>
      </c>
    </row>
    <row r="287" spans="2:8" ht="15" customHeight="1" x14ac:dyDescent="0.2">
      <c r="B287" s="19">
        <v>44075</v>
      </c>
      <c r="C287" s="61">
        <v>0</v>
      </c>
      <c r="D287" s="61">
        <v>0</v>
      </c>
      <c r="E287" s="63">
        <v>0</v>
      </c>
      <c r="F287" s="61">
        <v>1.525940996948118E-3</v>
      </c>
      <c r="G287" s="61">
        <v>0</v>
      </c>
      <c r="H287" s="63">
        <v>0</v>
      </c>
    </row>
    <row r="288" spans="2:8" ht="15" customHeight="1" x14ac:dyDescent="0.2">
      <c r="B288" s="19">
        <v>44105</v>
      </c>
      <c r="C288" s="61">
        <v>0</v>
      </c>
      <c r="D288" s="61">
        <v>0</v>
      </c>
      <c r="E288" s="63">
        <v>0</v>
      </c>
      <c r="F288" s="61">
        <v>0</v>
      </c>
      <c r="G288" s="61">
        <v>0</v>
      </c>
      <c r="H288" s="63">
        <v>0</v>
      </c>
    </row>
    <row r="289" spans="2:8" ht="15" customHeight="1" x14ac:dyDescent="0.2">
      <c r="B289" s="19">
        <v>44136</v>
      </c>
      <c r="C289" s="61">
        <v>0</v>
      </c>
      <c r="D289" s="61">
        <v>0</v>
      </c>
      <c r="E289" s="63">
        <v>0</v>
      </c>
      <c r="F289" s="61">
        <v>0</v>
      </c>
      <c r="G289" s="61">
        <v>0</v>
      </c>
      <c r="H289" s="63">
        <v>0</v>
      </c>
    </row>
    <row r="290" spans="2:8" ht="15" customHeight="1" thickBot="1" x14ac:dyDescent="0.25">
      <c r="B290" s="19">
        <v>44166</v>
      </c>
      <c r="C290" s="61">
        <v>0</v>
      </c>
      <c r="D290" s="61">
        <v>0</v>
      </c>
      <c r="E290" s="63">
        <v>0</v>
      </c>
      <c r="F290" s="61">
        <v>0</v>
      </c>
      <c r="G290" s="61">
        <v>0</v>
      </c>
      <c r="H290" s="63">
        <v>0</v>
      </c>
    </row>
    <row r="291" spans="2:8" ht="15" customHeight="1" thickBot="1" x14ac:dyDescent="0.25">
      <c r="B291" s="56" t="s">
        <v>61</v>
      </c>
      <c r="C291" s="64">
        <f>SUM(C279:C290)</f>
        <v>0</v>
      </c>
      <c r="D291" s="64">
        <f>SUM(D279:D290)</f>
        <v>0</v>
      </c>
      <c r="E291" s="66">
        <v>0</v>
      </c>
      <c r="F291" s="64">
        <f>SUM(F279:F290)</f>
        <v>1.525940996948118E-3</v>
      </c>
      <c r="G291" s="64">
        <f>SUM(G279:G290)</f>
        <v>0</v>
      </c>
      <c r="H291" s="66">
        <v>0</v>
      </c>
    </row>
    <row r="292" spans="2:8" ht="15" customHeight="1" x14ac:dyDescent="0.2">
      <c r="B292" s="19">
        <v>44197</v>
      </c>
      <c r="C292" s="61">
        <v>0</v>
      </c>
      <c r="D292" s="61">
        <v>0</v>
      </c>
      <c r="E292" s="63">
        <v>0</v>
      </c>
      <c r="F292" s="61">
        <v>0</v>
      </c>
      <c r="G292" s="61">
        <v>0</v>
      </c>
      <c r="H292" s="63">
        <v>0</v>
      </c>
    </row>
    <row r="293" spans="2:8" ht="15" customHeight="1" x14ac:dyDescent="0.2">
      <c r="B293" s="19">
        <v>44228</v>
      </c>
      <c r="C293" s="61">
        <v>0</v>
      </c>
      <c r="D293" s="61">
        <v>0</v>
      </c>
      <c r="E293" s="63">
        <v>0</v>
      </c>
      <c r="F293" s="61">
        <v>0</v>
      </c>
      <c r="G293" s="61">
        <v>0</v>
      </c>
      <c r="H293" s="63">
        <v>0</v>
      </c>
    </row>
    <row r="294" spans="2:8" ht="15" customHeight="1" x14ac:dyDescent="0.2">
      <c r="B294" s="19">
        <v>44256</v>
      </c>
      <c r="C294" s="61">
        <v>0</v>
      </c>
      <c r="D294" s="61">
        <v>0</v>
      </c>
      <c r="E294" s="63">
        <v>0</v>
      </c>
      <c r="F294" s="61">
        <v>0</v>
      </c>
      <c r="G294" s="61">
        <v>0</v>
      </c>
      <c r="H294" s="63">
        <v>0</v>
      </c>
    </row>
    <row r="295" spans="2:8" ht="15" customHeight="1" x14ac:dyDescent="0.2">
      <c r="B295" s="19">
        <v>44287</v>
      </c>
      <c r="C295" s="61">
        <v>0</v>
      </c>
      <c r="D295" s="61">
        <v>0</v>
      </c>
      <c r="E295" s="63">
        <v>0</v>
      </c>
      <c r="F295" s="61">
        <v>0</v>
      </c>
      <c r="G295" s="61">
        <v>0</v>
      </c>
      <c r="H295" s="63">
        <v>0</v>
      </c>
    </row>
    <row r="296" spans="2:8" ht="15" customHeight="1" x14ac:dyDescent="0.2">
      <c r="B296" s="19">
        <v>44317</v>
      </c>
      <c r="C296" s="61">
        <v>0</v>
      </c>
      <c r="D296" s="61">
        <v>0</v>
      </c>
      <c r="E296" s="63">
        <v>0</v>
      </c>
      <c r="F296" s="61">
        <v>0</v>
      </c>
      <c r="G296" s="61">
        <v>0</v>
      </c>
      <c r="H296" s="63">
        <v>0</v>
      </c>
    </row>
    <row r="297" spans="2:8" ht="15" customHeight="1" x14ac:dyDescent="0.2">
      <c r="B297" s="19">
        <v>44348</v>
      </c>
      <c r="C297" s="61">
        <v>0</v>
      </c>
      <c r="D297" s="61">
        <v>0</v>
      </c>
      <c r="E297" s="63">
        <v>0</v>
      </c>
      <c r="F297" s="61">
        <v>0</v>
      </c>
      <c r="G297" s="61">
        <v>0</v>
      </c>
      <c r="H297" s="63">
        <v>0</v>
      </c>
    </row>
    <row r="298" spans="2:8" ht="15" customHeight="1" x14ac:dyDescent="0.2">
      <c r="B298" s="19">
        <v>44378</v>
      </c>
      <c r="C298" s="61">
        <v>0</v>
      </c>
      <c r="D298" s="61">
        <v>0</v>
      </c>
      <c r="E298" s="63">
        <v>0</v>
      </c>
      <c r="F298" s="61">
        <v>0</v>
      </c>
      <c r="G298" s="61">
        <v>0</v>
      </c>
      <c r="H298" s="63">
        <v>0</v>
      </c>
    </row>
    <row r="299" spans="2:8" ht="15" customHeight="1" x14ac:dyDescent="0.2">
      <c r="B299" s="19">
        <v>44409</v>
      </c>
      <c r="C299" s="61">
        <v>0</v>
      </c>
      <c r="D299" s="61">
        <v>0</v>
      </c>
      <c r="E299" s="63">
        <v>0</v>
      </c>
      <c r="F299" s="61">
        <v>0</v>
      </c>
      <c r="G299" s="61">
        <v>0</v>
      </c>
      <c r="H299" s="63">
        <v>0</v>
      </c>
    </row>
    <row r="300" spans="2:8" ht="15" customHeight="1" x14ac:dyDescent="0.2">
      <c r="B300" s="19">
        <v>44440</v>
      </c>
      <c r="C300" s="61">
        <v>0</v>
      </c>
      <c r="D300" s="61">
        <v>0</v>
      </c>
      <c r="E300" s="63">
        <v>0</v>
      </c>
      <c r="F300" s="61">
        <v>1.525940996948118E-3</v>
      </c>
      <c r="G300" s="61">
        <v>0</v>
      </c>
      <c r="H300" s="63">
        <v>0</v>
      </c>
    </row>
    <row r="301" spans="2:8" ht="15" customHeight="1" x14ac:dyDescent="0.2">
      <c r="B301" s="19">
        <v>44470</v>
      </c>
      <c r="C301" s="61">
        <v>0</v>
      </c>
      <c r="D301" s="61">
        <v>0</v>
      </c>
      <c r="E301" s="63">
        <v>0</v>
      </c>
      <c r="F301" s="61">
        <v>0</v>
      </c>
      <c r="G301" s="61">
        <v>0</v>
      </c>
      <c r="H301" s="63">
        <v>0</v>
      </c>
    </row>
    <row r="302" spans="2:8" ht="15" customHeight="1" x14ac:dyDescent="0.2">
      <c r="B302" s="19">
        <v>44501</v>
      </c>
      <c r="C302" s="61">
        <v>0</v>
      </c>
      <c r="D302" s="61">
        <v>0</v>
      </c>
      <c r="E302" s="63">
        <v>0</v>
      </c>
      <c r="F302" s="61">
        <v>0</v>
      </c>
      <c r="G302" s="61">
        <v>0</v>
      </c>
      <c r="H302" s="63">
        <v>0</v>
      </c>
    </row>
    <row r="303" spans="2:8" ht="15" customHeight="1" thickBot="1" x14ac:dyDescent="0.25">
      <c r="B303" s="19">
        <v>44531</v>
      </c>
      <c r="C303" s="61">
        <v>0</v>
      </c>
      <c r="D303" s="61">
        <v>0</v>
      </c>
      <c r="E303" s="63">
        <v>0</v>
      </c>
      <c r="F303" s="61">
        <v>0</v>
      </c>
      <c r="G303" s="61">
        <v>0</v>
      </c>
      <c r="H303" s="63">
        <v>0</v>
      </c>
    </row>
    <row r="304" spans="2:8" ht="15" customHeight="1" thickBot="1" x14ac:dyDescent="0.25">
      <c r="B304" s="56" t="s">
        <v>77</v>
      </c>
      <c r="C304" s="64">
        <f>SUM(C292:C303)</f>
        <v>0</v>
      </c>
      <c r="D304" s="64">
        <f>SUM(D292:D303)</f>
        <v>0</v>
      </c>
      <c r="E304" s="66">
        <v>0</v>
      </c>
      <c r="F304" s="64">
        <f>SUM(F292:F303)</f>
        <v>1.525940996948118E-3</v>
      </c>
      <c r="G304" s="64">
        <f>SUM(G292:G303)</f>
        <v>0</v>
      </c>
      <c r="H304" s="66">
        <v>0</v>
      </c>
    </row>
    <row r="305" spans="2:8" ht="15" customHeight="1" x14ac:dyDescent="0.2">
      <c r="B305" s="19">
        <v>44562</v>
      </c>
      <c r="C305" s="61">
        <v>0</v>
      </c>
      <c r="D305" s="61">
        <v>0</v>
      </c>
      <c r="E305" s="63">
        <v>0</v>
      </c>
      <c r="F305" s="61">
        <v>0</v>
      </c>
      <c r="G305" s="61">
        <v>0</v>
      </c>
      <c r="H305" s="63">
        <v>0</v>
      </c>
    </row>
    <row r="306" spans="2:8" ht="15" customHeight="1" x14ac:dyDescent="0.2">
      <c r="B306" s="19">
        <v>44593</v>
      </c>
      <c r="C306" s="61">
        <v>0</v>
      </c>
      <c r="D306" s="61">
        <v>0</v>
      </c>
      <c r="E306" s="63">
        <v>0</v>
      </c>
      <c r="F306" s="61">
        <v>0</v>
      </c>
      <c r="G306" s="61">
        <v>0</v>
      </c>
      <c r="H306" s="63">
        <v>0</v>
      </c>
    </row>
    <row r="307" spans="2:8" ht="15" customHeight="1" x14ac:dyDescent="0.2">
      <c r="B307" s="19">
        <v>44621</v>
      </c>
      <c r="C307" s="61">
        <v>0</v>
      </c>
      <c r="D307" s="61">
        <v>0</v>
      </c>
      <c r="E307" s="63">
        <v>0</v>
      </c>
      <c r="F307" s="61">
        <v>0</v>
      </c>
      <c r="G307" s="61">
        <v>0</v>
      </c>
      <c r="H307" s="63">
        <v>0</v>
      </c>
    </row>
    <row r="308" spans="2:8" ht="15" customHeight="1" x14ac:dyDescent="0.2">
      <c r="B308" s="19">
        <v>44652</v>
      </c>
      <c r="C308" s="61">
        <v>0</v>
      </c>
      <c r="D308" s="61">
        <v>0</v>
      </c>
      <c r="E308" s="63">
        <v>0</v>
      </c>
      <c r="F308" s="61">
        <v>0</v>
      </c>
      <c r="G308" s="61">
        <v>0</v>
      </c>
      <c r="H308" s="63">
        <v>0</v>
      </c>
    </row>
    <row r="309" spans="2:8" ht="15" customHeight="1" x14ac:dyDescent="0.2">
      <c r="B309" s="19">
        <v>44682</v>
      </c>
      <c r="C309" s="61">
        <v>0</v>
      </c>
      <c r="D309" s="61">
        <v>0</v>
      </c>
      <c r="E309" s="63">
        <v>0</v>
      </c>
      <c r="F309" s="61">
        <v>0</v>
      </c>
      <c r="G309" s="61">
        <v>0</v>
      </c>
      <c r="H309" s="63">
        <v>0</v>
      </c>
    </row>
    <row r="310" spans="2:8" ht="15" customHeight="1" x14ac:dyDescent="0.2">
      <c r="B310" s="19">
        <v>44713</v>
      </c>
      <c r="C310" s="61">
        <v>0</v>
      </c>
      <c r="D310" s="61">
        <v>0</v>
      </c>
      <c r="E310" s="63">
        <v>0</v>
      </c>
      <c r="F310" s="61">
        <v>0</v>
      </c>
      <c r="G310" s="61">
        <v>0</v>
      </c>
      <c r="H310" s="63">
        <v>0</v>
      </c>
    </row>
    <row r="311" spans="2:8" ht="15" customHeight="1" x14ac:dyDescent="0.2">
      <c r="B311" s="19">
        <v>44743</v>
      </c>
      <c r="C311" s="61">
        <v>0</v>
      </c>
      <c r="D311" s="61">
        <v>0</v>
      </c>
      <c r="E311" s="63">
        <v>0</v>
      </c>
      <c r="F311" s="61">
        <v>0</v>
      </c>
      <c r="G311" s="61">
        <v>0</v>
      </c>
      <c r="H311" s="63">
        <v>0</v>
      </c>
    </row>
    <row r="312" spans="2:8" ht="15" customHeight="1" x14ac:dyDescent="0.2">
      <c r="B312" s="19">
        <v>44774</v>
      </c>
      <c r="C312" s="61">
        <v>0</v>
      </c>
      <c r="D312" s="61">
        <v>0</v>
      </c>
      <c r="E312" s="63">
        <v>0</v>
      </c>
      <c r="F312" s="61">
        <v>0</v>
      </c>
      <c r="G312" s="61">
        <v>0</v>
      </c>
      <c r="H312" s="63">
        <v>0</v>
      </c>
    </row>
    <row r="313" spans="2:8" ht="15" customHeight="1" x14ac:dyDescent="0.2">
      <c r="B313" s="19">
        <v>44805</v>
      </c>
      <c r="C313" s="61">
        <v>0</v>
      </c>
      <c r="D313" s="61">
        <v>0</v>
      </c>
      <c r="E313" s="63">
        <v>0</v>
      </c>
      <c r="F313" s="61">
        <v>1.525940996948118E-3</v>
      </c>
      <c r="G313" s="61">
        <v>0</v>
      </c>
      <c r="H313" s="63">
        <v>0</v>
      </c>
    </row>
    <row r="314" spans="2:8" ht="15" customHeight="1" x14ac:dyDescent="0.2">
      <c r="B314" s="19">
        <v>44835</v>
      </c>
      <c r="C314" s="61">
        <v>0</v>
      </c>
      <c r="D314" s="61">
        <v>0</v>
      </c>
      <c r="E314" s="63">
        <v>0</v>
      </c>
      <c r="F314" s="61">
        <v>0</v>
      </c>
      <c r="G314" s="61">
        <v>0</v>
      </c>
      <c r="H314" s="63">
        <v>0</v>
      </c>
    </row>
    <row r="315" spans="2:8" ht="15" customHeight="1" x14ac:dyDescent="0.2">
      <c r="B315" s="19">
        <v>44866</v>
      </c>
      <c r="C315" s="61">
        <v>0</v>
      </c>
      <c r="D315" s="61">
        <v>0</v>
      </c>
      <c r="E315" s="63">
        <v>0</v>
      </c>
      <c r="F315" s="61">
        <v>0</v>
      </c>
      <c r="G315" s="61">
        <v>0</v>
      </c>
      <c r="H315" s="63">
        <v>0</v>
      </c>
    </row>
    <row r="316" spans="2:8" ht="15" customHeight="1" thickBot="1" x14ac:dyDescent="0.25">
      <c r="B316" s="19">
        <v>44896</v>
      </c>
      <c r="C316" s="61">
        <v>0</v>
      </c>
      <c r="D316" s="61">
        <v>0</v>
      </c>
      <c r="E316" s="63">
        <v>0</v>
      </c>
      <c r="F316" s="61">
        <v>0</v>
      </c>
      <c r="G316" s="61">
        <v>0</v>
      </c>
      <c r="H316" s="63">
        <v>0</v>
      </c>
    </row>
    <row r="317" spans="2:8" ht="15" customHeight="1" thickBot="1" x14ac:dyDescent="0.25">
      <c r="B317" s="56" t="s">
        <v>78</v>
      </c>
      <c r="C317" s="64">
        <f>SUM(C305:C316)</f>
        <v>0</v>
      </c>
      <c r="D317" s="64">
        <f>SUM(D305:D316)</f>
        <v>0</v>
      </c>
      <c r="E317" s="66">
        <v>0</v>
      </c>
      <c r="F317" s="64">
        <f>SUM(F305:F316)</f>
        <v>1.525940996948118E-3</v>
      </c>
      <c r="G317" s="64">
        <f>SUM(G305:G316)</f>
        <v>0</v>
      </c>
      <c r="H317" s="66">
        <v>0</v>
      </c>
    </row>
    <row r="318" spans="2:8" ht="15" customHeight="1" x14ac:dyDescent="0.2">
      <c r="B318" s="19">
        <v>44927</v>
      </c>
      <c r="C318" s="61">
        <v>0</v>
      </c>
      <c r="D318" s="61">
        <v>0</v>
      </c>
      <c r="E318" s="63">
        <v>0</v>
      </c>
      <c r="F318" s="181">
        <v>29834.596134282809</v>
      </c>
      <c r="G318" s="181">
        <v>17913474.080000002</v>
      </c>
      <c r="H318" s="182">
        <v>600.4262299839113</v>
      </c>
    </row>
    <row r="319" spans="2:8" ht="15" customHeight="1" x14ac:dyDescent="0.2">
      <c r="B319" s="19">
        <v>44958</v>
      </c>
      <c r="C319" s="61">
        <v>0</v>
      </c>
      <c r="D319" s="61">
        <v>0</v>
      </c>
      <c r="E319" s="63">
        <v>0</v>
      </c>
      <c r="F319" s="181">
        <v>920.61093591047802</v>
      </c>
      <c r="G319" s="181">
        <v>591786.56000000017</v>
      </c>
      <c r="H319" s="182">
        <v>642.81938972919897</v>
      </c>
    </row>
    <row r="320" spans="2:8" ht="15" customHeight="1" x14ac:dyDescent="0.2">
      <c r="B320" s="19">
        <v>44986</v>
      </c>
      <c r="C320" s="61">
        <v>0</v>
      </c>
      <c r="D320" s="61">
        <v>0</v>
      </c>
      <c r="E320" s="63">
        <v>0</v>
      </c>
      <c r="F320" s="181">
        <v>0</v>
      </c>
      <c r="G320" s="181">
        <v>0</v>
      </c>
      <c r="H320" s="182">
        <v>0</v>
      </c>
    </row>
    <row r="321" spans="2:8" ht="15" customHeight="1" x14ac:dyDescent="0.2">
      <c r="B321" s="19">
        <v>45017</v>
      </c>
      <c r="C321" s="61">
        <v>0</v>
      </c>
      <c r="D321" s="61">
        <v>0</v>
      </c>
      <c r="E321" s="63">
        <v>0</v>
      </c>
      <c r="F321" s="181">
        <v>0</v>
      </c>
      <c r="G321" s="181">
        <v>0</v>
      </c>
      <c r="H321" s="182">
        <v>0</v>
      </c>
    </row>
    <row r="322" spans="2:8" ht="15" customHeight="1" x14ac:dyDescent="0.2">
      <c r="B322" s="19">
        <v>45047</v>
      </c>
      <c r="C322" s="61">
        <v>0</v>
      </c>
      <c r="D322" s="61">
        <v>0</v>
      </c>
      <c r="E322" s="63">
        <v>0</v>
      </c>
      <c r="F322" s="181">
        <v>30748.115157680568</v>
      </c>
      <c r="G322" s="181">
        <v>18247652.270000003</v>
      </c>
      <c r="H322" s="182">
        <v>593.45596230609681</v>
      </c>
    </row>
    <row r="323" spans="2:8" ht="15" customHeight="1" x14ac:dyDescent="0.2">
      <c r="B323" s="19">
        <v>45078</v>
      </c>
      <c r="C323" s="61">
        <v>0</v>
      </c>
      <c r="D323" s="61">
        <v>0</v>
      </c>
      <c r="E323" s="63">
        <v>0</v>
      </c>
      <c r="F323" s="181">
        <v>0</v>
      </c>
      <c r="G323" s="181">
        <v>0</v>
      </c>
      <c r="H323" s="182">
        <v>0</v>
      </c>
    </row>
    <row r="324" spans="2:8" ht="15" customHeight="1" x14ac:dyDescent="0.2">
      <c r="B324" s="19">
        <v>45108</v>
      </c>
      <c r="C324" s="61">
        <v>0</v>
      </c>
      <c r="D324" s="61">
        <v>0</v>
      </c>
      <c r="E324" s="63">
        <v>0</v>
      </c>
      <c r="F324" s="181">
        <v>0</v>
      </c>
      <c r="G324" s="181">
        <v>0</v>
      </c>
      <c r="H324" s="182">
        <v>0</v>
      </c>
    </row>
    <row r="325" spans="2:8" ht="15" customHeight="1" x14ac:dyDescent="0.2">
      <c r="B325" s="19">
        <v>45139</v>
      </c>
      <c r="C325" s="61">
        <v>0</v>
      </c>
      <c r="D325" s="61">
        <v>0</v>
      </c>
      <c r="E325" s="63">
        <v>0</v>
      </c>
      <c r="F325" s="181">
        <v>0</v>
      </c>
      <c r="G325" s="181">
        <v>0</v>
      </c>
      <c r="H325" s="182">
        <v>0</v>
      </c>
    </row>
    <row r="326" spans="2:8" ht="15" customHeight="1" x14ac:dyDescent="0.2">
      <c r="B326" s="19">
        <v>45170</v>
      </c>
      <c r="C326" s="61">
        <v>0</v>
      </c>
      <c r="D326" s="61">
        <v>0</v>
      </c>
      <c r="E326" s="63">
        <v>0</v>
      </c>
      <c r="F326" s="181">
        <v>0</v>
      </c>
      <c r="G326" s="181">
        <v>0</v>
      </c>
      <c r="H326" s="182">
        <v>0</v>
      </c>
    </row>
    <row r="327" spans="2:8" ht="15" customHeight="1" x14ac:dyDescent="0.2">
      <c r="B327" s="19">
        <v>45200</v>
      </c>
      <c r="C327" s="61">
        <v>0</v>
      </c>
      <c r="D327" s="61">
        <v>0</v>
      </c>
      <c r="E327" s="63">
        <v>0</v>
      </c>
      <c r="F327" s="181">
        <v>0</v>
      </c>
      <c r="G327" s="181">
        <v>0</v>
      </c>
      <c r="H327" s="182">
        <v>0</v>
      </c>
    </row>
    <row r="328" spans="2:8" ht="15" customHeight="1" x14ac:dyDescent="0.2">
      <c r="B328" s="19">
        <v>45231</v>
      </c>
      <c r="C328" s="61">
        <v>0</v>
      </c>
      <c r="D328" s="61">
        <v>0</v>
      </c>
      <c r="E328" s="63">
        <v>0</v>
      </c>
      <c r="F328" s="181">
        <v>16601.691180061036</v>
      </c>
      <c r="G328" s="181">
        <v>12117769.649999999</v>
      </c>
      <c r="H328" s="182">
        <v>729.91176131222596</v>
      </c>
    </row>
    <row r="329" spans="2:8" ht="15" customHeight="1" thickBot="1" x14ac:dyDescent="0.25">
      <c r="B329" s="19">
        <v>45261</v>
      </c>
      <c r="C329" s="61">
        <v>0</v>
      </c>
      <c r="D329" s="61">
        <v>0</v>
      </c>
      <c r="E329" s="63">
        <v>0</v>
      </c>
      <c r="F329" s="181">
        <v>1189.5321261444558</v>
      </c>
      <c r="G329" s="181">
        <v>871948.66999999993</v>
      </c>
      <c r="H329" s="182">
        <v>733.01817650455894</v>
      </c>
    </row>
    <row r="330" spans="2:8" ht="15" customHeight="1" thickBot="1" x14ac:dyDescent="0.25">
      <c r="B330" s="56" t="s">
        <v>79</v>
      </c>
      <c r="C330" s="64">
        <f>SUM(C318:C329)</f>
        <v>0</v>
      </c>
      <c r="D330" s="64">
        <f>SUM(D318:D329)</f>
        <v>0</v>
      </c>
      <c r="E330" s="66">
        <v>0</v>
      </c>
      <c r="F330" s="183">
        <f>SUM(F318:F329)</f>
        <v>79294.545534079356</v>
      </c>
      <c r="G330" s="183">
        <f>SUM(G318:G329)</f>
        <v>49742631.230000004</v>
      </c>
      <c r="H330" s="184">
        <f>+G330/F330</f>
        <v>627.3146645202919</v>
      </c>
    </row>
    <row r="331" spans="2:8" ht="15" customHeight="1" x14ac:dyDescent="0.2">
      <c r="B331" s="19">
        <v>45292</v>
      </c>
      <c r="C331" s="61">
        <v>0</v>
      </c>
      <c r="D331" s="61">
        <v>0</v>
      </c>
      <c r="E331" s="63">
        <v>0</v>
      </c>
      <c r="F331" s="181">
        <v>53.713438453713117</v>
      </c>
      <c r="G331" s="181">
        <v>2344.1</v>
      </c>
      <c r="H331" s="182">
        <v>43.640847941991254</v>
      </c>
    </row>
    <row r="332" spans="2:8" ht="15" customHeight="1" x14ac:dyDescent="0.2">
      <c r="B332" s="19">
        <v>45323</v>
      </c>
      <c r="C332" s="61">
        <v>7.2268565615462882E-2</v>
      </c>
      <c r="D332" s="61">
        <v>0</v>
      </c>
      <c r="E332" s="63">
        <v>0</v>
      </c>
      <c r="F332" s="181">
        <v>16149.146897253306</v>
      </c>
      <c r="G332" s="181">
        <v>11645565.960000001</v>
      </c>
      <c r="H332" s="182">
        <v>721.12576807265975</v>
      </c>
    </row>
    <row r="333" spans="2:8" ht="15" customHeight="1" x14ac:dyDescent="0.2">
      <c r="B333" s="19">
        <v>45352</v>
      </c>
      <c r="C333" s="61">
        <v>0</v>
      </c>
      <c r="D333" s="61">
        <v>0</v>
      </c>
      <c r="E333" s="63">
        <v>0</v>
      </c>
      <c r="F333" s="181">
        <v>3.4384537131230924E-3</v>
      </c>
      <c r="G333" s="181">
        <v>1160.2</v>
      </c>
      <c r="H333" s="182">
        <v>337419.11242603551</v>
      </c>
    </row>
    <row r="334" spans="2:8" ht="15" customHeight="1" x14ac:dyDescent="0.2">
      <c r="B334" s="19">
        <v>45383</v>
      </c>
      <c r="C334" s="61">
        <v>0</v>
      </c>
      <c r="D334" s="61">
        <v>0</v>
      </c>
      <c r="E334" s="63">
        <v>0</v>
      </c>
      <c r="F334" s="181">
        <v>13317.882502543234</v>
      </c>
      <c r="G334" s="181">
        <v>8480771.2200000007</v>
      </c>
      <c r="H334" s="182">
        <v>636.79576827475989</v>
      </c>
    </row>
    <row r="335" spans="2:8" ht="15" customHeight="1" x14ac:dyDescent="0.2">
      <c r="B335" s="19">
        <v>45413</v>
      </c>
      <c r="C335" s="61">
        <v>0</v>
      </c>
      <c r="D335" s="61">
        <v>0</v>
      </c>
      <c r="E335" s="63">
        <v>0</v>
      </c>
      <c r="F335" s="181">
        <v>1777.9391658189215</v>
      </c>
      <c r="G335" s="181">
        <v>1316952.0899999999</v>
      </c>
      <c r="H335" s="182">
        <v>740.71830764435049</v>
      </c>
    </row>
    <row r="336" spans="2:8" ht="15" customHeight="1" x14ac:dyDescent="0.2">
      <c r="B336" s="19">
        <v>45444</v>
      </c>
      <c r="C336" s="61">
        <v>0</v>
      </c>
      <c r="D336" s="61">
        <v>0</v>
      </c>
      <c r="E336" s="63">
        <v>0</v>
      </c>
      <c r="F336" s="181">
        <v>7.3448626653102745E-3</v>
      </c>
      <c r="G336" s="181">
        <v>1730.21</v>
      </c>
      <c r="H336" s="182">
        <v>235567.37257617729</v>
      </c>
    </row>
    <row r="337" spans="2:8" ht="15" customHeight="1" x14ac:dyDescent="0.2">
      <c r="B337" s="19">
        <v>45474</v>
      </c>
      <c r="C337" s="61">
        <v>0</v>
      </c>
      <c r="D337" s="61">
        <v>0</v>
      </c>
      <c r="E337" s="63">
        <v>0</v>
      </c>
      <c r="F337" s="181">
        <v>7160.6461851475069</v>
      </c>
      <c r="G337" s="181">
        <v>6098293.2399999993</v>
      </c>
      <c r="H337" s="182">
        <v>851.64007302147922</v>
      </c>
    </row>
    <row r="338" spans="2:8" ht="15" customHeight="1" x14ac:dyDescent="0.2">
      <c r="B338" s="19">
        <v>45505</v>
      </c>
      <c r="C338" s="61">
        <v>0</v>
      </c>
      <c r="D338" s="61">
        <v>0</v>
      </c>
      <c r="E338" s="63">
        <v>0</v>
      </c>
      <c r="F338" s="181">
        <v>13844.203774160733</v>
      </c>
      <c r="G338" s="181">
        <v>9281408.9000000004</v>
      </c>
      <c r="H338" s="182">
        <v>670.41839685451032</v>
      </c>
    </row>
    <row r="339" spans="2:8" ht="15" customHeight="1" x14ac:dyDescent="0.2">
      <c r="B339" s="19">
        <v>45536</v>
      </c>
      <c r="C339" s="61">
        <v>0</v>
      </c>
      <c r="D339" s="61">
        <v>0</v>
      </c>
      <c r="E339" s="63">
        <v>0</v>
      </c>
      <c r="F339" s="181">
        <v>2265.7856663275688</v>
      </c>
      <c r="G339" s="181">
        <v>1520778.9200000002</v>
      </c>
      <c r="H339" s="182">
        <v>671.19275340147658</v>
      </c>
    </row>
    <row r="340" spans="2:8" ht="15" customHeight="1" x14ac:dyDescent="0.2">
      <c r="B340" s="19">
        <v>45566</v>
      </c>
      <c r="C340" s="61">
        <v>0</v>
      </c>
      <c r="D340" s="61">
        <v>0</v>
      </c>
      <c r="E340" s="63">
        <v>0</v>
      </c>
      <c r="F340" s="181">
        <v>0</v>
      </c>
      <c r="G340" s="181">
        <v>0</v>
      </c>
      <c r="H340" s="182">
        <v>0</v>
      </c>
    </row>
    <row r="341" spans="2:8" ht="15" customHeight="1" x14ac:dyDescent="0.2">
      <c r="B341" s="19">
        <v>45597</v>
      </c>
      <c r="C341" s="61">
        <v>0</v>
      </c>
      <c r="D341" s="61">
        <v>0</v>
      </c>
      <c r="E341" s="63">
        <v>0</v>
      </c>
      <c r="F341" s="181">
        <v>10.771525940996948</v>
      </c>
      <c r="G341" s="181">
        <v>37357.54</v>
      </c>
      <c r="H341" s="182">
        <v>3468.1752803300969</v>
      </c>
    </row>
    <row r="342" spans="2:8" ht="15" customHeight="1" thickBot="1" x14ac:dyDescent="0.25">
      <c r="B342" s="19">
        <v>45627</v>
      </c>
      <c r="C342" s="61">
        <v>0</v>
      </c>
      <c r="D342" s="61">
        <v>0</v>
      </c>
      <c r="E342" s="63">
        <v>0</v>
      </c>
      <c r="F342" s="181">
        <v>0</v>
      </c>
      <c r="G342" s="181">
        <v>0</v>
      </c>
      <c r="H342" s="182">
        <v>0</v>
      </c>
    </row>
    <row r="343" spans="2:8" ht="15" customHeight="1" thickBot="1" x14ac:dyDescent="0.25">
      <c r="B343" s="56" t="s">
        <v>163</v>
      </c>
      <c r="C343" s="64">
        <v>7.2268565615462882E-2</v>
      </c>
      <c r="D343" s="64">
        <v>0</v>
      </c>
      <c r="E343" s="66">
        <v>0</v>
      </c>
      <c r="F343" s="183">
        <v>54580.100142421157</v>
      </c>
      <c r="G343" s="183">
        <v>38386942.480000004</v>
      </c>
      <c r="H343" s="184">
        <v>703.31388875859932</v>
      </c>
    </row>
    <row r="344" spans="2:8" ht="15" customHeight="1" x14ac:dyDescent="0.2">
      <c r="B344" s="19">
        <v>45658</v>
      </c>
      <c r="C344" s="61">
        <v>7125.0966429298069</v>
      </c>
      <c r="D344" s="61">
        <v>0</v>
      </c>
      <c r="E344" s="63">
        <v>0</v>
      </c>
      <c r="F344" s="181">
        <v>145.06658189216685</v>
      </c>
      <c r="G344" s="181">
        <v>2099.0699999999997</v>
      </c>
      <c r="H344" s="182">
        <v>14.469700551435844</v>
      </c>
    </row>
    <row r="345" spans="2:8" ht="15" customHeight="1" x14ac:dyDescent="0.2">
      <c r="B345" s="19">
        <v>45689</v>
      </c>
      <c r="C345" s="61">
        <v>9272.8046795523896</v>
      </c>
      <c r="D345" s="61">
        <v>0</v>
      </c>
      <c r="E345" s="63">
        <v>0</v>
      </c>
      <c r="F345" s="181">
        <v>14707.973418107833</v>
      </c>
      <c r="G345" s="181">
        <v>9814265.4600000009</v>
      </c>
      <c r="H345" s="182">
        <v>667.27516980123812</v>
      </c>
    </row>
    <row r="346" spans="2:8" ht="15" customHeight="1" x14ac:dyDescent="0.2">
      <c r="B346" s="19">
        <v>45717</v>
      </c>
      <c r="C346" s="61">
        <v>0</v>
      </c>
      <c r="D346" s="61">
        <v>0</v>
      </c>
      <c r="E346" s="63">
        <v>0</v>
      </c>
      <c r="F346" s="181">
        <v>1584.7489013224822</v>
      </c>
      <c r="G346" s="181">
        <v>919944.85</v>
      </c>
      <c r="H346" s="182">
        <v>580.49880913771301</v>
      </c>
    </row>
    <row r="347" spans="2:8" ht="15" customHeight="1" x14ac:dyDescent="0.2">
      <c r="B347" s="19">
        <v>45748</v>
      </c>
      <c r="C347" s="61">
        <v>0</v>
      </c>
      <c r="D347" s="61">
        <v>0</v>
      </c>
      <c r="E347" s="63">
        <v>0</v>
      </c>
      <c r="F347" s="181">
        <v>6.6174974567650043E-3</v>
      </c>
      <c r="G347" s="181">
        <v>1140.02</v>
      </c>
      <c r="H347" s="182">
        <v>172273.58339738665</v>
      </c>
    </row>
    <row r="348" spans="2:8" ht="15" customHeight="1" x14ac:dyDescent="0.2">
      <c r="B348" s="19">
        <v>45778</v>
      </c>
      <c r="C348" s="61">
        <v>7134.9796541200412</v>
      </c>
      <c r="D348" s="61">
        <v>0</v>
      </c>
      <c r="E348" s="63">
        <v>0</v>
      </c>
      <c r="F348" s="181">
        <v>2.0345879959308242E-4</v>
      </c>
      <c r="G348" s="181">
        <v>580.1</v>
      </c>
      <c r="H348" s="182">
        <v>2851191.5</v>
      </c>
    </row>
    <row r="349" spans="2:8" ht="15" customHeight="1" x14ac:dyDescent="0.2">
      <c r="B349" s="19">
        <v>45809</v>
      </c>
      <c r="C349" s="61">
        <v>0</v>
      </c>
      <c r="D349" s="61">
        <v>0</v>
      </c>
      <c r="E349" s="63">
        <v>0</v>
      </c>
      <c r="F349" s="181">
        <v>0</v>
      </c>
      <c r="G349" s="181">
        <v>0</v>
      </c>
      <c r="H349" s="182">
        <v>0</v>
      </c>
    </row>
    <row r="350" spans="2:8" ht="15" customHeight="1" x14ac:dyDescent="0.2">
      <c r="B350" s="19">
        <v>45839</v>
      </c>
      <c r="C350" s="61">
        <v>8502.3972736520846</v>
      </c>
      <c r="D350" s="61">
        <v>0</v>
      </c>
      <c r="E350" s="63">
        <v>0</v>
      </c>
      <c r="F350" s="181">
        <v>0</v>
      </c>
      <c r="G350" s="181">
        <v>0</v>
      </c>
      <c r="H350" s="182">
        <v>0</v>
      </c>
    </row>
    <row r="351" spans="2:8" ht="15" customHeight="1" x14ac:dyDescent="0.2">
      <c r="B351" s="19">
        <v>45870</v>
      </c>
      <c r="C351" s="61">
        <v>0</v>
      </c>
      <c r="D351" s="61">
        <v>0</v>
      </c>
      <c r="E351" s="63">
        <v>0</v>
      </c>
      <c r="F351" s="181">
        <v>0</v>
      </c>
      <c r="G351" s="181">
        <v>0</v>
      </c>
      <c r="H351" s="182">
        <v>0</v>
      </c>
    </row>
    <row r="352" spans="2:8" ht="15" customHeight="1" x14ac:dyDescent="0.2">
      <c r="B352" s="19">
        <v>45901</v>
      </c>
      <c r="C352" s="61">
        <v>10667.874872838251</v>
      </c>
      <c r="D352" s="61">
        <v>0</v>
      </c>
      <c r="E352" s="63">
        <v>0</v>
      </c>
      <c r="F352" s="181">
        <v>14.257138250254323</v>
      </c>
      <c r="G352" s="181">
        <v>1223.56</v>
      </c>
      <c r="H352" s="182">
        <v>85.820869414531614</v>
      </c>
    </row>
    <row r="353" spans="2:8" ht="15" customHeight="1" x14ac:dyDescent="0.2">
      <c r="B353" s="19">
        <v>45931</v>
      </c>
      <c r="C353" s="61">
        <v>0</v>
      </c>
      <c r="D353" s="61">
        <v>0</v>
      </c>
      <c r="E353" s="63">
        <v>0</v>
      </c>
      <c r="F353" s="181">
        <v>40.691759918616484</v>
      </c>
      <c r="G353" s="181">
        <v>428</v>
      </c>
      <c r="H353" s="182">
        <v>10.518099999999999</v>
      </c>
    </row>
    <row r="354" spans="2:8" ht="15" customHeight="1" x14ac:dyDescent="0.2">
      <c r="B354" s="19">
        <v>45962</v>
      </c>
      <c r="C354" s="61">
        <v>0</v>
      </c>
      <c r="D354" s="61">
        <v>0</v>
      </c>
      <c r="E354" s="63">
        <v>0</v>
      </c>
      <c r="F354" s="181">
        <v>204.47609359104783</v>
      </c>
      <c r="G354" s="181">
        <v>2153</v>
      </c>
      <c r="H354" s="182">
        <v>10.529348258706467</v>
      </c>
    </row>
    <row r="355" spans="2:8" ht="15" customHeight="1" thickBot="1" x14ac:dyDescent="0.25">
      <c r="B355" s="19">
        <v>45992</v>
      </c>
      <c r="C355" s="61">
        <v>0</v>
      </c>
      <c r="D355" s="61">
        <v>0</v>
      </c>
      <c r="E355" s="63">
        <v>0</v>
      </c>
      <c r="F355" s="181">
        <v>165.41916683621568</v>
      </c>
      <c r="G355" s="181">
        <v>4474.5199999999995</v>
      </c>
      <c r="H355" s="182">
        <v>27.049586124625435</v>
      </c>
    </row>
    <row r="356" spans="2:8" ht="15" customHeight="1" thickBot="1" x14ac:dyDescent="0.25">
      <c r="B356" s="56" t="s">
        <v>165</v>
      </c>
      <c r="C356" s="64">
        <v>42703.153123092576</v>
      </c>
      <c r="D356" s="64">
        <v>0</v>
      </c>
      <c r="E356" s="66">
        <v>0</v>
      </c>
      <c r="F356" s="183">
        <f>SUM(F344:F355)</f>
        <v>16862.639880874871</v>
      </c>
      <c r="G356" s="183">
        <f>SUM(G344:G355)</f>
        <v>10746308.58</v>
      </c>
      <c r="H356" s="184">
        <f>+G356/F356</f>
        <v>637.28506662756638</v>
      </c>
    </row>
    <row r="357" spans="2:8" ht="15" customHeight="1" x14ac:dyDescent="0.2">
      <c r="B357" s="19">
        <v>46023</v>
      </c>
      <c r="C357" s="61">
        <v>0</v>
      </c>
      <c r="D357" s="61">
        <v>0</v>
      </c>
      <c r="E357" s="63">
        <v>0</v>
      </c>
      <c r="F357" s="181">
        <v>15353.704984740589</v>
      </c>
      <c r="G357" s="181">
        <v>8383476.2799999984</v>
      </c>
      <c r="H357" s="182">
        <v>546.02301453180121</v>
      </c>
    </row>
    <row r="358" spans="2:8" ht="15" customHeight="1" x14ac:dyDescent="0.2">
      <c r="B358" s="19">
        <v>46054</v>
      </c>
      <c r="C358" s="61">
        <v>0</v>
      </c>
      <c r="D358" s="61">
        <v>0</v>
      </c>
      <c r="E358" s="63">
        <v>0</v>
      </c>
      <c r="F358" s="181">
        <v>0</v>
      </c>
      <c r="G358" s="181">
        <v>0</v>
      </c>
      <c r="H358" s="182">
        <v>0</v>
      </c>
    </row>
    <row r="359" spans="2:8" ht="15" customHeight="1" x14ac:dyDescent="0.2">
      <c r="B359" s="19">
        <v>46082</v>
      </c>
      <c r="C359" s="61">
        <v>0</v>
      </c>
      <c r="D359" s="61">
        <v>0</v>
      </c>
      <c r="E359" s="63">
        <v>0</v>
      </c>
      <c r="F359" s="181">
        <v>0</v>
      </c>
      <c r="G359" s="181">
        <v>0</v>
      </c>
      <c r="H359" s="182">
        <v>0</v>
      </c>
    </row>
    <row r="360" spans="2:8" ht="15" customHeight="1" x14ac:dyDescent="0.2">
      <c r="B360" s="19">
        <v>46113</v>
      </c>
      <c r="C360" s="61">
        <v>0</v>
      </c>
      <c r="D360" s="61">
        <v>0</v>
      </c>
      <c r="E360" s="63">
        <v>0</v>
      </c>
      <c r="F360" s="181">
        <v>0</v>
      </c>
      <c r="G360" s="181">
        <v>0</v>
      </c>
      <c r="H360" s="182">
        <v>0</v>
      </c>
    </row>
    <row r="361" spans="2:8" ht="15" customHeight="1" x14ac:dyDescent="0.2">
      <c r="B361" s="19">
        <v>46143</v>
      </c>
      <c r="C361" s="61">
        <v>0</v>
      </c>
      <c r="D361" s="61">
        <v>0</v>
      </c>
      <c r="E361" s="63">
        <v>0</v>
      </c>
      <c r="F361" s="181">
        <v>0</v>
      </c>
      <c r="G361" s="181">
        <v>0</v>
      </c>
      <c r="H361" s="182">
        <v>0</v>
      </c>
    </row>
    <row r="362" spans="2:8" ht="15" customHeight="1" x14ac:dyDescent="0.2">
      <c r="B362" s="19">
        <v>46174</v>
      </c>
      <c r="C362" s="61">
        <v>0</v>
      </c>
      <c r="D362" s="61">
        <v>0</v>
      </c>
      <c r="E362" s="63">
        <v>0</v>
      </c>
      <c r="F362" s="181">
        <v>0</v>
      </c>
      <c r="G362" s="181">
        <v>0</v>
      </c>
      <c r="H362" s="182">
        <v>0</v>
      </c>
    </row>
    <row r="363" spans="2:8" ht="15" customHeight="1" x14ac:dyDescent="0.2">
      <c r="B363" s="19">
        <v>46204</v>
      </c>
      <c r="C363" s="61">
        <v>0</v>
      </c>
      <c r="D363" s="61">
        <v>0</v>
      </c>
      <c r="E363" s="63">
        <v>0</v>
      </c>
      <c r="F363" s="181">
        <v>0</v>
      </c>
      <c r="G363" s="181">
        <v>0</v>
      </c>
      <c r="H363" s="182">
        <v>0</v>
      </c>
    </row>
    <row r="364" spans="2:8" ht="15" customHeight="1" x14ac:dyDescent="0.2">
      <c r="B364" s="19">
        <v>46235</v>
      </c>
      <c r="C364" s="61">
        <v>0</v>
      </c>
      <c r="D364" s="61">
        <v>0</v>
      </c>
      <c r="E364" s="63">
        <v>0</v>
      </c>
      <c r="F364" s="181">
        <v>0</v>
      </c>
      <c r="G364" s="181">
        <v>0</v>
      </c>
      <c r="H364" s="182">
        <v>0</v>
      </c>
    </row>
    <row r="365" spans="2:8" ht="15" customHeight="1" x14ac:dyDescent="0.2">
      <c r="B365" s="19">
        <v>46266</v>
      </c>
      <c r="C365" s="61">
        <v>0</v>
      </c>
      <c r="D365" s="61">
        <v>0</v>
      </c>
      <c r="E365" s="63">
        <v>0</v>
      </c>
      <c r="F365" s="181">
        <v>0</v>
      </c>
      <c r="G365" s="181">
        <v>0</v>
      </c>
      <c r="H365" s="182">
        <v>0</v>
      </c>
    </row>
    <row r="366" spans="2:8" ht="15" customHeight="1" x14ac:dyDescent="0.2">
      <c r="B366" s="19">
        <v>46296</v>
      </c>
      <c r="C366" s="61">
        <v>0</v>
      </c>
      <c r="D366" s="61">
        <v>0</v>
      </c>
      <c r="E366" s="63">
        <v>0</v>
      </c>
      <c r="F366" s="181">
        <v>0</v>
      </c>
      <c r="G366" s="181">
        <v>0</v>
      </c>
      <c r="H366" s="182">
        <v>0</v>
      </c>
    </row>
    <row r="367" spans="2:8" ht="15" customHeight="1" x14ac:dyDescent="0.2">
      <c r="B367" s="19">
        <v>46327</v>
      </c>
      <c r="C367" s="61">
        <v>0</v>
      </c>
      <c r="D367" s="61">
        <v>0</v>
      </c>
      <c r="E367" s="63">
        <v>0</v>
      </c>
      <c r="F367" s="181">
        <v>0</v>
      </c>
      <c r="G367" s="181">
        <v>0</v>
      </c>
      <c r="H367" s="182">
        <v>0</v>
      </c>
    </row>
    <row r="368" spans="2:8" ht="15" customHeight="1" thickBot="1" x14ac:dyDescent="0.25">
      <c r="B368" s="19">
        <v>46357</v>
      </c>
      <c r="C368" s="61">
        <v>0</v>
      </c>
      <c r="D368" s="61">
        <v>0</v>
      </c>
      <c r="E368" s="63">
        <v>0</v>
      </c>
      <c r="F368" s="181">
        <v>0</v>
      </c>
      <c r="G368" s="181">
        <v>0</v>
      </c>
      <c r="H368" s="182">
        <v>0</v>
      </c>
    </row>
    <row r="369" spans="2:8" ht="15" customHeight="1" thickBot="1" x14ac:dyDescent="0.25">
      <c r="B369" s="56" t="s">
        <v>167</v>
      </c>
      <c r="C369" s="64"/>
      <c r="D369" s="64"/>
      <c r="E369" s="66"/>
      <c r="F369" s="183">
        <f>SUM(F357:F368)</f>
        <v>15353.704984740589</v>
      </c>
      <c r="G369" s="183">
        <f>SUM(G357:G368)</f>
        <v>8383476.2799999984</v>
      </c>
      <c r="H369" s="184">
        <f>+IFERROR(G369/F369,0)</f>
        <v>546.02301453180121</v>
      </c>
    </row>
    <row r="370" spans="2:8" ht="15" customHeight="1" x14ac:dyDescent="0.2">
      <c r="B370" s="156"/>
      <c r="C370" s="148"/>
      <c r="D370" s="148"/>
      <c r="E370" s="157"/>
      <c r="F370" s="148"/>
      <c r="G370" s="148"/>
      <c r="H370" s="157"/>
    </row>
    <row r="371" spans="2:8" ht="15" customHeight="1" x14ac:dyDescent="0.2">
      <c r="B371" s="87"/>
    </row>
    <row r="372" spans="2:8" x14ac:dyDescent="0.2">
      <c r="B372" s="176" t="s">
        <v>65</v>
      </c>
    </row>
  </sheetData>
  <mergeCells count="19">
    <mergeCell ref="I227:K227"/>
    <mergeCell ref="I188:K188"/>
    <mergeCell ref="B1:D1"/>
    <mergeCell ref="I6:K6"/>
    <mergeCell ref="I19:K19"/>
    <mergeCell ref="I32:K32"/>
    <mergeCell ref="I45:K45"/>
    <mergeCell ref="I58:K58"/>
    <mergeCell ref="I84:K84"/>
    <mergeCell ref="I214:K214"/>
    <mergeCell ref="I201:K201"/>
    <mergeCell ref="I123:K123"/>
    <mergeCell ref="I110:K110"/>
    <mergeCell ref="I97:K97"/>
    <mergeCell ref="I71:K71"/>
    <mergeCell ref="I136:K136"/>
    <mergeCell ref="I175:K175"/>
    <mergeCell ref="I162:K162"/>
    <mergeCell ref="I149:K149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>
    <oddFooter>&amp;L&amp;"Tahoma,Negrita"&amp;16AHC - CNE&amp;CYSM&amp;R&amp;D &amp;T &amp;F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9219" r:id="rId4">
          <objectPr defaultSize="0" r:id="rId5">
            <anchor moveWithCells="1">
              <from>
                <xdr:col>8</xdr:col>
                <xdr:colOff>866775</xdr:colOff>
                <xdr:row>6</xdr:row>
                <xdr:rowOff>19050</xdr:rowOff>
              </from>
              <to>
                <xdr:col>9</xdr:col>
                <xdr:colOff>828675</xdr:colOff>
                <xdr:row>10</xdr:row>
                <xdr:rowOff>57150</xdr:rowOff>
              </to>
            </anchor>
          </objectPr>
        </oleObject>
      </mc:Choice>
      <mc:Fallback>
        <oleObject progId="Acrobat Document" dvAspect="DVASPECT_ICON" shapeId="9219" r:id="rId4"/>
      </mc:Fallback>
    </mc:AlternateContent>
    <mc:AlternateContent xmlns:mc="http://schemas.openxmlformats.org/markup-compatibility/2006">
      <mc:Choice Requires="x14">
        <oleObject progId="Acrobat Document" dvAspect="DVASPECT_ICON" shapeId="9220" r:id="rId6">
          <objectPr defaultSize="0" r:id="rId7">
            <anchor moveWithCells="1">
              <from>
                <xdr:col>8</xdr:col>
                <xdr:colOff>819150</xdr:colOff>
                <xdr:row>19</xdr:row>
                <xdr:rowOff>66675</xdr:rowOff>
              </from>
              <to>
                <xdr:col>9</xdr:col>
                <xdr:colOff>781050</xdr:colOff>
                <xdr:row>23</xdr:row>
                <xdr:rowOff>104775</xdr:rowOff>
              </to>
            </anchor>
          </objectPr>
        </oleObject>
      </mc:Choice>
      <mc:Fallback>
        <oleObject progId="Acrobat Document" dvAspect="DVASPECT_ICON" shapeId="9220" r:id="rId6"/>
      </mc:Fallback>
    </mc:AlternateContent>
    <mc:AlternateContent xmlns:mc="http://schemas.openxmlformats.org/markup-compatibility/2006">
      <mc:Choice Requires="x14">
        <oleObject progId="AcroExch.Document" dvAspect="DVASPECT_ICON" shapeId="9223" r:id="rId8">
          <objectPr defaultSize="0" r:id="rId9">
            <anchor moveWithCells="1">
              <from>
                <xdr:col>9</xdr:col>
                <xdr:colOff>0</xdr:colOff>
                <xdr:row>45</xdr:row>
                <xdr:rowOff>0</xdr:rowOff>
              </from>
              <to>
                <xdr:col>10</xdr:col>
                <xdr:colOff>19050</xdr:colOff>
                <xdr:row>49</xdr:row>
                <xdr:rowOff>38100</xdr:rowOff>
              </to>
            </anchor>
          </objectPr>
        </oleObject>
      </mc:Choice>
      <mc:Fallback>
        <oleObject progId="AcroExch.Document" dvAspect="DVASPECT_ICON" shapeId="9223" r:id="rId8"/>
      </mc:Fallback>
    </mc:AlternateContent>
    <mc:AlternateContent xmlns:mc="http://schemas.openxmlformats.org/markup-compatibility/2006">
      <mc:Choice Requires="x14">
        <oleObject progId="AcroExch.Document" dvAspect="DVASPECT_ICON" shapeId="9225" r:id="rId10">
          <objectPr defaultSize="0" r:id="rId11">
            <anchor moveWithCells="1">
              <from>
                <xdr:col>9</xdr:col>
                <xdr:colOff>0</xdr:colOff>
                <xdr:row>58</xdr:row>
                <xdr:rowOff>0</xdr:rowOff>
              </from>
              <to>
                <xdr:col>10</xdr:col>
                <xdr:colOff>152400</xdr:colOff>
                <xdr:row>61</xdr:row>
                <xdr:rowOff>104775</xdr:rowOff>
              </to>
            </anchor>
          </objectPr>
        </oleObject>
      </mc:Choice>
      <mc:Fallback>
        <oleObject progId="AcroExch.Document" dvAspect="DVASPECT_ICON" shapeId="9225" r:id="rId10"/>
      </mc:Fallback>
    </mc:AlternateContent>
    <mc:AlternateContent xmlns:mc="http://schemas.openxmlformats.org/markup-compatibility/2006">
      <mc:Choice Requires="x14">
        <oleObject progId="Acrobat Document" dvAspect="DVASPECT_ICON" shapeId="9227" r:id="rId12">
          <objectPr defaultSize="0" r:id="rId13">
            <anchor moveWithCells="1">
              <from>
                <xdr:col>9</xdr:col>
                <xdr:colOff>0</xdr:colOff>
                <xdr:row>84</xdr:row>
                <xdr:rowOff>0</xdr:rowOff>
              </from>
              <to>
                <xdr:col>10</xdr:col>
                <xdr:colOff>19050</xdr:colOff>
                <xdr:row>88</xdr:row>
                <xdr:rowOff>66675</xdr:rowOff>
              </to>
            </anchor>
          </objectPr>
        </oleObject>
      </mc:Choice>
      <mc:Fallback>
        <oleObject progId="Acrobat Document" dvAspect="DVASPECT_ICON" shapeId="9227" r:id="rId12"/>
      </mc:Fallback>
    </mc:AlternateContent>
    <mc:AlternateContent xmlns:mc="http://schemas.openxmlformats.org/markup-compatibility/2006">
      <mc:Choice Requires="x14">
        <oleObject progId="Acrobat Document" dvAspect="DVASPECT_ICON" shapeId="9230" r:id="rId14">
          <objectPr defaultSize="0" r:id="rId15">
            <anchor moveWithCells="1">
              <from>
                <xdr:col>9</xdr:col>
                <xdr:colOff>0</xdr:colOff>
                <xdr:row>110</xdr:row>
                <xdr:rowOff>0</xdr:rowOff>
              </from>
              <to>
                <xdr:col>10</xdr:col>
                <xdr:colOff>19050</xdr:colOff>
                <xdr:row>114</xdr:row>
                <xdr:rowOff>66675</xdr:rowOff>
              </to>
            </anchor>
          </objectPr>
        </oleObject>
      </mc:Choice>
      <mc:Fallback>
        <oleObject progId="Acrobat Document" dvAspect="DVASPECT_ICON" shapeId="9230" r:id="rId14"/>
      </mc:Fallback>
    </mc:AlternateContent>
    <mc:AlternateContent xmlns:mc="http://schemas.openxmlformats.org/markup-compatibility/2006">
      <mc:Choice Requires="x14">
        <oleObject progId="Acrobat Document" dvAspect="DVASPECT_ICON" shapeId="9232" r:id="rId16">
          <objectPr defaultSize="0" r:id="rId17">
            <anchor moveWithCells="1">
              <from>
                <xdr:col>9</xdr:col>
                <xdr:colOff>0</xdr:colOff>
                <xdr:row>123</xdr:row>
                <xdr:rowOff>0</xdr:rowOff>
              </from>
              <to>
                <xdr:col>10</xdr:col>
                <xdr:colOff>19050</xdr:colOff>
                <xdr:row>127</xdr:row>
                <xdr:rowOff>38100</xdr:rowOff>
              </to>
            </anchor>
          </objectPr>
        </oleObject>
      </mc:Choice>
      <mc:Fallback>
        <oleObject progId="Acrobat Document" dvAspect="DVASPECT_ICON" shapeId="9232" r:id="rId16"/>
      </mc:Fallback>
    </mc:AlternateContent>
    <mc:AlternateContent xmlns:mc="http://schemas.openxmlformats.org/markup-compatibility/2006">
      <mc:Choice Requires="x14">
        <oleObject progId="Acrobat Document" dvAspect="DVASPECT_ICON" shapeId="9234" r:id="rId18">
          <objectPr defaultSize="0" r:id="rId19">
            <anchor moveWithCells="1">
              <from>
                <xdr:col>9</xdr:col>
                <xdr:colOff>0</xdr:colOff>
                <xdr:row>136</xdr:row>
                <xdr:rowOff>0</xdr:rowOff>
              </from>
              <to>
                <xdr:col>10</xdr:col>
                <xdr:colOff>19050</xdr:colOff>
                <xdr:row>140</xdr:row>
                <xdr:rowOff>38100</xdr:rowOff>
              </to>
            </anchor>
          </objectPr>
        </oleObject>
      </mc:Choice>
      <mc:Fallback>
        <oleObject progId="Acrobat Document" dvAspect="DVASPECT_ICON" shapeId="9234" r:id="rId18"/>
      </mc:Fallback>
    </mc:AlternateContent>
    <mc:AlternateContent xmlns:mc="http://schemas.openxmlformats.org/markup-compatibility/2006">
      <mc:Choice Requires="x14">
        <oleObject progId="Acrobat Document" dvAspect="DVASPECT_ICON" shapeId="9237" r:id="rId20">
          <objectPr defaultSize="0" r:id="rId21">
            <anchor moveWithCells="1">
              <from>
                <xdr:col>9</xdr:col>
                <xdr:colOff>0</xdr:colOff>
                <xdr:row>176</xdr:row>
                <xdr:rowOff>0</xdr:rowOff>
              </from>
              <to>
                <xdr:col>10</xdr:col>
                <xdr:colOff>19050</xdr:colOff>
                <xdr:row>180</xdr:row>
                <xdr:rowOff>38100</xdr:rowOff>
              </to>
            </anchor>
          </objectPr>
        </oleObject>
      </mc:Choice>
      <mc:Fallback>
        <oleObject progId="Acrobat Document" dvAspect="DVASPECT_ICON" shapeId="9237" r:id="rId20"/>
      </mc:Fallback>
    </mc:AlternateContent>
    <mc:AlternateContent xmlns:mc="http://schemas.openxmlformats.org/markup-compatibility/2006">
      <mc:Choice Requires="x14">
        <oleObject progId="Acrobat Document" dvAspect="DVASPECT_ICON" shapeId="9238" r:id="rId22">
          <objectPr defaultSize="0" r:id="rId23">
            <anchor moveWithCells="1">
              <from>
                <xdr:col>8</xdr:col>
                <xdr:colOff>914400</xdr:colOff>
                <xdr:row>162</xdr:row>
                <xdr:rowOff>133350</xdr:rowOff>
              </from>
              <to>
                <xdr:col>9</xdr:col>
                <xdr:colOff>876300</xdr:colOff>
                <xdr:row>167</xdr:row>
                <xdr:rowOff>9525</xdr:rowOff>
              </to>
            </anchor>
          </objectPr>
        </oleObject>
      </mc:Choice>
      <mc:Fallback>
        <oleObject progId="Acrobat Document" dvAspect="DVASPECT_ICON" shapeId="9238" r:id="rId22"/>
      </mc:Fallback>
    </mc:AlternateContent>
    <mc:AlternateContent xmlns:mc="http://schemas.openxmlformats.org/markup-compatibility/2006">
      <mc:Choice Requires="x14">
        <oleObject progId="Acrobat Document" dvAspect="DVASPECT_ICON" shapeId="9242" r:id="rId24">
          <objectPr defaultSize="0" r:id="rId25">
            <anchor moveWithCells="1">
              <from>
                <xdr:col>9</xdr:col>
                <xdr:colOff>0</xdr:colOff>
                <xdr:row>188</xdr:row>
                <xdr:rowOff>57150</xdr:rowOff>
              </from>
              <to>
                <xdr:col>10</xdr:col>
                <xdr:colOff>19050</xdr:colOff>
                <xdr:row>192</xdr:row>
                <xdr:rowOff>95250</xdr:rowOff>
              </to>
            </anchor>
          </objectPr>
        </oleObject>
      </mc:Choice>
      <mc:Fallback>
        <oleObject progId="Acrobat Document" dvAspect="DVASPECT_ICON" shapeId="9242" r:id="rId2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GAS NATURAL GASEOSO</vt:lpstr>
      <vt:lpstr>GAS NATURAL LICUADO</vt:lpstr>
      <vt:lpstr>CARBON</vt:lpstr>
      <vt:lpstr>CRUDO</vt:lpstr>
      <vt:lpstr>GASOLINAS</vt:lpstr>
      <vt:lpstr>GASOLINA DE AVIACION</vt:lpstr>
      <vt:lpstr>KEROSENE</vt:lpstr>
      <vt:lpstr>DIESEL</vt:lpstr>
      <vt:lpstr>FUEL OIL</vt:lpstr>
      <vt:lpstr>GAS LICUADO</vt:lpstr>
      <vt:lpstr>COQUE DE PETROLEO</vt:lpstr>
      <vt:lpstr>CARBON!Área_de_impresión</vt:lpstr>
      <vt:lpstr>'COQUE DE PETROLEO'!Área_de_impresión</vt:lpstr>
      <vt:lpstr>CRUDO!Área_de_impresión</vt:lpstr>
      <vt:lpstr>DIESEL!Área_de_impresión</vt:lpstr>
      <vt:lpstr>'FUEL OIL'!Área_de_impresión</vt:lpstr>
      <vt:lpstr>'GAS LICUADO'!Área_de_impresión</vt:lpstr>
      <vt:lpstr>'GAS NATURAL GASEOSO'!Área_de_impresión</vt:lpstr>
      <vt:lpstr>'GAS NATURAL LICUADO'!Área_de_impresión</vt:lpstr>
      <vt:lpstr>GASOLINAS!Área_de_impresión</vt:lpstr>
      <vt:lpstr>KEROSENE!Área_de_impresión</vt:lpstr>
    </vt:vector>
  </TitlesOfParts>
  <Manager/>
  <Company>COMISION NACIONAL DE ENERGIA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COMISION NACIONAL DE ENERGIA</dc:creator>
  <cp:keywords/>
  <dc:description/>
  <cp:lastModifiedBy>David Peña</cp:lastModifiedBy>
  <cp:revision/>
  <dcterms:created xsi:type="dcterms:W3CDTF">2000-02-14T14:23:17Z</dcterms:created>
  <dcterms:modified xsi:type="dcterms:W3CDTF">2026-03-17T18:18:06Z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df13b384-c000-4052-a8cd-bc813a52f695</vt:lpwstr>
  </property>
</Properties>
</file>