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rencia Comercial\Precios de Nudo\IT PNP - Saldos\IT CNE Julio 2021\"/>
    </mc:Choice>
  </mc:AlternateContent>
  <xr:revisionPtr revIDLastSave="0" documentId="13_ncr:1_{931684A3-3FAD-4390-B543-FF2CB790CEE1}" xr6:coauthVersionLast="41" xr6:coauthVersionMax="41" xr10:uidLastSave="{00000000-0000-0000-0000-000000000000}"/>
  <bookViews>
    <workbookView xWindow="-120" yWindow="-120" windowWidth="20730" windowHeight="11160" xr2:uid="{629F55B1-7BFD-4F15-996C-AF7F7B8CDD84}"/>
  </bookViews>
  <sheets>
    <sheet name="Resumen" sheetId="2" r:id="rId1"/>
    <sheet name="Potencias" sheetId="1" r:id="rId2"/>
    <sheet name="Energía Alimentadores" sheetId="3" r:id="rId3"/>
    <sheet name="Cliente Libre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I">[1]Anexo_II!#REF!</definedName>
    <definedName name="\Z">[1]Anexo_II!#REF!</definedName>
    <definedName name="___R">#REF!</definedName>
    <definedName name="__123Graph_A" hidden="1">[2]Proy_Indices!#REF!</definedName>
    <definedName name="__123Graph_AINDICE93" hidden="1">[2]Proy_Indices!#REF!</definedName>
    <definedName name="__123Graph_APN93" hidden="1">[2]Proy_Indices!#REF!</definedName>
    <definedName name="__123Graph_B" hidden="1">[2]Proy_Indices!#REF!</definedName>
    <definedName name="__123Graph_BINDICE93" hidden="1">[2]Proy_Indices!#REF!</definedName>
    <definedName name="__123Graph_BPN93" hidden="1">[2]Proy_Indices!#REF!</definedName>
    <definedName name="__123Graph_C" hidden="1">[2]Proy_Indices!#REF!</definedName>
    <definedName name="__123Graph_CINDICE93" hidden="1">[2]Proy_Indices!#REF!</definedName>
    <definedName name="__123Graph_CPN93" hidden="1">[2]Proy_Indices!#REF!</definedName>
    <definedName name="__123Graph_D" hidden="1">[2]Proy_Indices!#REF!</definedName>
    <definedName name="__123Graph_DINDICE93" hidden="1">[2]Proy_Indices!#REF!</definedName>
    <definedName name="__123Graph_DPN93" hidden="1">[2]Proy_Indices!#REF!</definedName>
    <definedName name="__123Graph_E" hidden="1">#REF!</definedName>
    <definedName name="__123Graph_EINDICE93" hidden="1">[2]Proy_Indices!#REF!</definedName>
    <definedName name="__123Graph_EPN93" hidden="1">[2]Proy_Indices!#REF!</definedName>
    <definedName name="__123Graph_F" hidden="1">[1]Cuadro_1!#REF!</definedName>
    <definedName name="__123Graph_FINDICE93" hidden="1">[2]Proy_Indices!#REF!</definedName>
    <definedName name="__123Graph_FPN93" hidden="1">[2]Proy_Indices!#REF!</definedName>
    <definedName name="__123Graph_X" hidden="1">#REF!</definedName>
    <definedName name="__123Graph_XINDICE93" hidden="1">[2]Proy_Indices!#REF!</definedName>
    <definedName name="__123Graph_XPN93" hidden="1">[2]Proy_Indices!#REF!</definedName>
    <definedName name="__R">#REF!</definedName>
    <definedName name="_1__123Graph_AG_D_DOL_ENE" hidden="1">[3]Proy_Indices!#REF!</definedName>
    <definedName name="_12__123Graph_CG_D_DOL_ENE" hidden="1">[2]Proy_Indices!#REF!</definedName>
    <definedName name="_123" hidden="1">[2]Proy_Indices!#REF!</definedName>
    <definedName name="_123Grap" hidden="1">[2]Proy_Indices!#REF!</definedName>
    <definedName name="_16__123Graph_DG_D_DOL_ENE" hidden="1">[2]Proy_Indices!#REF!</definedName>
    <definedName name="_18__123Graph_BG_D_DOL_ENE" hidden="1">[4]Proy_Indices!#REF!</definedName>
    <definedName name="_2__123Graph_BG_D_DOL_ENE" hidden="1">[3]Proy_Indices!#REF!</definedName>
    <definedName name="_27__123Graph_CG_D_DOL_ENE" hidden="1">[4]Proy_Indices!#REF!</definedName>
    <definedName name="_3__123Graph_CG_D_DOL_ENE" hidden="1">[3]Proy_Indices!#REF!</definedName>
    <definedName name="_36__123Graph_DG_D_DOL_ENE" hidden="1">[4]Proy_Indices!#REF!</definedName>
    <definedName name="_4__123Graph_AG_D_DOL_ENE" hidden="1">[2]Proy_Indices!#REF!</definedName>
    <definedName name="_4__123Graph_DG_D_DOL_ENE" hidden="1">[3]Proy_Indices!#REF!</definedName>
    <definedName name="_8__123Graph_BG_D_DOL_ENE" hidden="1">[2]Proy_Indices!#REF!</definedName>
    <definedName name="_9__123Graph_AG_D_DOL_ENE" hidden="1">[4]Proy_Indices!#REF!</definedName>
    <definedName name="_Fill" hidden="1">#REF!</definedName>
    <definedName name="_Key1" hidden="1">[1]Anexo_II!#REF!</definedName>
    <definedName name="_Key2" hidden="1">'[5]17'!#REF!</definedName>
    <definedName name="_Order1" hidden="1">0</definedName>
    <definedName name="_Order2" hidden="1">0</definedName>
    <definedName name="_R">'[6]CTLP ESTUDIO'!$B$5</definedName>
    <definedName name="_sali" hidden="1">[7]Obras!#REF!</definedName>
    <definedName name="_Sort" hidden="1">#REF!</definedName>
    <definedName name="a" hidden="1">#REF!</definedName>
    <definedName name="A_impresión_IM">#REF!</definedName>
    <definedName name="aa" hidden="1">[2]Proy_Indices!#REF!</definedName>
    <definedName name="aaa" hidden="1">[8]Proy_Indices!#REF!</definedName>
    <definedName name="aaaa" hidden="1">[8]Proy_Indices!#REF!</definedName>
    <definedName name="aaaaa" hidden="1">[8]Proy_Indices!#REF!</definedName>
    <definedName name="aaaaaa" hidden="1">[8]Proy_Indices!#REF!</definedName>
    <definedName name="aaaaaaaaaa" hidden="1">[8]Proy_Indices!#REF!</definedName>
    <definedName name="ab" hidden="1">[2]Proy_Indices!#REF!</definedName>
    <definedName name="ac" hidden="1">[2]Proy_Indices!#REF!</definedName>
    <definedName name="Actual">#REF!</definedName>
    <definedName name="ad" hidden="1">[2]Proy_Indices!#REF!</definedName>
    <definedName name="AGOSTO_PN">'[9]02'!$B$57:$P$108</definedName>
    <definedName name="AGOSTO_PO">'[9]02'!$B$112:$P$163</definedName>
    <definedName name="AGOSTO_ZPA">'[9]02'!$B$2:$P$53</definedName>
    <definedName name="AISEN">#REF!,#REF!</definedName>
    <definedName name="AÑO">#REF!</definedName>
    <definedName name="Apoyos">[10]Clientes_EDE!#REF!</definedName>
    <definedName name="_xlnm.Print_Area" localSheetId="0">Resumen!$A$1:$O$23</definedName>
    <definedName name="as">#REF!</definedName>
    <definedName name="AT_6">#REF!</definedName>
    <definedName name="AT_rango_6">#REF!</definedName>
    <definedName name="b" hidden="1">#REF!</definedName>
    <definedName name="BARRA">#REF!</definedName>
    <definedName name="_xlnm.Database">'[11]#¡REF'!$E$1:$AB$109</definedName>
    <definedName name="bbbbbb" hidden="1">[8]Proy_Indices!#REF!</definedName>
    <definedName name="bbbbbbb" hidden="1">[8]Proy_Indices!#REF!</definedName>
    <definedName name="BT_6">#REF!</definedName>
    <definedName name="BT_rango_6">#REF!</definedName>
    <definedName name="C_NAT">'[11]#¡REF'!$B$47:$O$80</definedName>
    <definedName name="C_PORV">'[11]#¡REF'!$B$47:$O$80</definedName>
    <definedName name="ca">#N/A</definedName>
    <definedName name="cc" hidden="1">#N/A</definedName>
    <definedName name="ccccccc" hidden="1">[8]Proy_Indices!#REF!</definedName>
    <definedName name="cd" hidden="1">[4]Proy_Indices!#REF!</definedName>
    <definedName name="CLIENTE">#REF!</definedName>
    <definedName name="CM">[12]Parámetros!$C$22</definedName>
    <definedName name="CM_ant">[12]Parámetros!$C$24</definedName>
    <definedName name="CM_Dic">[12]Parámetros!$C$26</definedName>
    <definedName name="Comb_y_Lub">#REF!</definedName>
    <definedName name="COMERCIAL">'[13]Usuarios Sistemas'!$G$5</definedName>
    <definedName name="Cont_y_Serv">[10]Clientes_EDE!#REF!</definedName>
    <definedName name="copia3">'[11]#¡REF'!$D$5:$Q$105</definedName>
    <definedName name="COSTO_SEÑAL">#REF!</definedName>
    <definedName name="Cuadro_comp_ppto">#REF!</definedName>
    <definedName name="Cuadro_Inversa">#REF!</definedName>
    <definedName name="Cuadro_No_01">'[5]Tapa (2)'!$A$1:$I$40</definedName>
    <definedName name="Cuadro_No_05">#REF!</definedName>
    <definedName name="Cuadro_No_06">'[14]FIN MARGEN BRUTO'!$A$1:$P$79</definedName>
    <definedName name="Cuadro_No_08">#REF!</definedName>
    <definedName name="Cuadro_No_09">#REF!</definedName>
    <definedName name="Cuadro_No_10">'[11]#¡REF'!$A$1:$N$107</definedName>
    <definedName name="Cuadro_No_11">'[11]#¡REF'!$A$1:$S$100</definedName>
    <definedName name="Cuadro_No_12">#REF!</definedName>
    <definedName name="Cuadro_No_15">#REF!</definedName>
    <definedName name="Cuadro_No_16">'[11]#¡REF'!$A$1:$J$56</definedName>
    <definedName name="Cuadro_No_17">#REF!</definedName>
    <definedName name="Cuadro_No_19">#REF!</definedName>
    <definedName name="Cuadro_No_20">'[11]#¡REF'!$A$1:$U$55</definedName>
    <definedName name="Cuadro_No_5">'[11]#¡REF'!$A$1:$S$101</definedName>
    <definedName name="Cuadro_No_6">'[11]#¡REF'!$A$1:$P$113</definedName>
    <definedName name="Cuadro_No_7">'[11]#¡REF'!$A$1:$S$100</definedName>
    <definedName name="Cuadro_No_8">'[11]#¡REF'!$A$1:$O$45</definedName>
    <definedName name="Cuadro_No_9">'[11]#¡REF'!$A$1:$N$103</definedName>
    <definedName name="Cuadro_R_Inversa">#REF!</definedName>
    <definedName name="Cuadro_R_Salmotec">#REF!</definedName>
    <definedName name="Cuadro_Salmotec">'[11]#¡REF'!$A$1:$O$58</definedName>
    <definedName name="d" hidden="1">[4]Proy_Indices!#REF!</definedName>
    <definedName name="Datos" hidden="1">#REF!</definedName>
    <definedName name="dd">[15]ANEXO_II!#REF!</definedName>
    <definedName name="ddd">'[16]Base Edelmag'!$D$2</definedName>
    <definedName name="DF">[11]CÁLCULOS!$B$1:$AA$289</definedName>
    <definedName name="dolar">477.13</definedName>
    <definedName name="DÓLAR">[13]Factura_Mes!$P$3</definedName>
    <definedName name="dolar_fijo">'[6]CTLP ESTUDIO'!$G$5</definedName>
    <definedName name="dolar_variable">'[6]CTLP ESTUDIO'!$E$5</definedName>
    <definedName name="ejex_6">#REF!</definedName>
    <definedName name="ER">[17]P_A_1998!$A$8:$N$96</definedName>
    <definedName name="FF">'[11]#¡REF'!$D$5:$Q$105</definedName>
    <definedName name="FpEpa">#REF!</definedName>
    <definedName name="FpEpn1">#REF!</definedName>
    <definedName name="FpEpn2">#REF!</definedName>
    <definedName name="FpEpv1">#REF!</definedName>
    <definedName name="FpEpv2">#REF!</definedName>
    <definedName name="FpEtp">#REF!</definedName>
    <definedName name="Fsem">[18]Parámetros!$B$4</definedName>
    <definedName name="G_Diversos">[10]Clientes_EDE!#REF!</definedName>
    <definedName name="gg" hidden="1">#REF!</definedName>
    <definedName name="I_res_no_oper">#REF!</definedName>
    <definedName name="I_res_oper">#REF!</definedName>
    <definedName name="Ing_x_Vta">[10]Clientes_EDE!#REF!</definedName>
    <definedName name="INV_OE_FE">#REF!</definedName>
    <definedName name="j">[19]ANEXO_II!#REF!</definedName>
    <definedName name="JULIO_PN">'[9]02'!$B$70:$Q$132</definedName>
    <definedName name="JULIO_PO">'[9]02'!$B$137:$Q$199</definedName>
    <definedName name="JULIO_ZPA">'[9]02'!$B$3:$Q$65</definedName>
    <definedName name="k" hidden="1">[4]Proy_Indices!#REF!</definedName>
    <definedName name="l" hidden="1">[4]Proy_Indices!#REF!</definedName>
    <definedName name="m" hidden="1">[4]Proy_Indices!#REF!</definedName>
    <definedName name="m3_kkwh">#REF!</definedName>
    <definedName name="m3_kWh">#REF!</definedName>
    <definedName name="Mat_y_Rep">[10]Clientes_EDE!#REF!</definedName>
    <definedName name="mes">'[20]MG DIS_0617'!#REF!</definedName>
    <definedName name="mes_actual">[12]Parámetros!$B$3</definedName>
    <definedName name="mes_anterior">[12]Parámetros!$C$3</definedName>
    <definedName name="meses">[21]FCM!$B$11:$D$22</definedName>
    <definedName name="MESSI">'[20]MG DIS_0617'!#REF!</definedName>
    <definedName name="MG" hidden="1">#REF!</definedName>
    <definedName name="month">'[22]Base Edelmag'!$D$2</definedName>
    <definedName name="nn" hidden="1">[2]Proy_Indices!#REF!</definedName>
    <definedName name="ñ" hidden="1">[4]Proy_Indices!#REF!</definedName>
    <definedName name="Otros_ING_FE">[10]Clientes_EDE!#REF!</definedName>
    <definedName name="OTROS_INGRESOS">#REF!</definedName>
    <definedName name="otros_ingresossal">#REF!</definedName>
    <definedName name="p">[19]ANEXO_II!#REF!</definedName>
    <definedName name="PASIVO">#REF!</definedName>
    <definedName name="perillaMMEE">#REF!</definedName>
    <definedName name="precio_diesel_PA">#REF!</definedName>
    <definedName name="pres_pn">'[9]02'!#REF!</definedName>
    <definedName name="pres_po">'[9]02'!#REF!</definedName>
    <definedName name="pres_zpa">'[9]02'!$B$3:$R$67</definedName>
    <definedName name="Proyec">#REF!</definedName>
    <definedName name="Puerto_Williams">#REF!</definedName>
    <definedName name="qq" hidden="1">[8]Proy_Indices!#REF!</definedName>
    <definedName name="RE">[17]P_A_1998!$Q$4:$AE$95</definedName>
    <definedName name="Real">#REF!</definedName>
    <definedName name="RESULTADOS">#REF!</definedName>
    <definedName name="rsg" hidden="1">[2]Proy_Indices!#REF!</definedName>
    <definedName name="s">#REF!</definedName>
    <definedName name="sa" hidden="1">[4]Proy_Indices!#REF!</definedName>
    <definedName name="Salm_GAV">#REF!</definedName>
    <definedName name="Salm_OE_FE">#REF!</definedName>
    <definedName name="Salmotec">#REF!</definedName>
    <definedName name="sdf">[23]Parámetros!$B$6</definedName>
    <definedName name="seee" hidden="1">[4]Proy_Indices!#REF!</definedName>
    <definedName name="Solar">#REF!</definedName>
    <definedName name="subsidios" hidden="1">{#N/A,#N/A,TRUE,"H";#N/A,#N/A,TRUE,"J"}</definedName>
    <definedName name="t" hidden="1">[4]Proy_Indices!#REF!</definedName>
    <definedName name="tasa">[18]Parámetros!$B$2</definedName>
    <definedName name="tasa_desc">'[6]CTLP ESTUDIO'!$C$5</definedName>
    <definedName name="TC">[24]Inicio!$G$8</definedName>
    <definedName name="TECNICOS">'[13]Usuarios Sistemas'!$G$6</definedName>
    <definedName name="TIPO">#REF!</definedName>
    <definedName name="Tipo_mes">[21]FCM!$C$26</definedName>
    <definedName name="TV_Cont_y_servicios">#REF!</definedName>
    <definedName name="TV_Gasto_Div">#REF!</definedName>
    <definedName name="TV_Ing_Rent">#REF!</definedName>
    <definedName name="TV_N_Abonados">#REF!</definedName>
    <definedName name="TV_no_oper">#REF!</definedName>
    <definedName name="TV_oper">#REF!</definedName>
    <definedName name="UF">[13]Factura_Mes!$P$2</definedName>
    <definedName name="USD">[18]Parámetros!$B$1</definedName>
    <definedName name="usdolar">477.13</definedName>
    <definedName name="VARIACIÓN">#REF!</definedName>
    <definedName name="VPCOMGpa">#REF!</definedName>
    <definedName name="VPCOMGpn1">#REF!</definedName>
    <definedName name="VPCOMGpn2">#REF!</definedName>
    <definedName name="VPCOMGpv1">#REF!</definedName>
    <definedName name="VPCOMGpv2">#REF!</definedName>
    <definedName name="VPCOMGtp">#REF!</definedName>
    <definedName name="VPCOMLpa">#REF!</definedName>
    <definedName name="VPCOMLpn1">#REF!</definedName>
    <definedName name="VPCOMLpn2">#REF!</definedName>
    <definedName name="VPCOMLpv1">#REF!</definedName>
    <definedName name="VPCOMLpv2">#REF!</definedName>
    <definedName name="VPCOMLtp">#REF!</definedName>
    <definedName name="VPDIEpa">#REF!</definedName>
    <definedName name="VPDIEpn1">#REF!</definedName>
    <definedName name="VPDIEpn2">#REF!</definedName>
    <definedName name="VPDIEpv1">#REF!</definedName>
    <definedName name="VPDIEpv2">#REF!</definedName>
    <definedName name="VPDIEtp">#REF!</definedName>
    <definedName name="VPGIEpa">#REF!</definedName>
    <definedName name="VPGIEpn1">#REF!</definedName>
    <definedName name="VPGIEpn2">#REF!</definedName>
    <definedName name="VPGIEpv1">#REF!</definedName>
    <definedName name="VPGIEpv2">#REF!</definedName>
    <definedName name="VPGIEtp">#REF!</definedName>
    <definedName name="VPIGpa">'[25]Punta Arenas-May2014'!#REF!</definedName>
    <definedName name="VPIGpn1">#REF!</definedName>
    <definedName name="VPIGpn2">#REF!</definedName>
    <definedName name="VPIGpv1">#REF!</definedName>
    <definedName name="VPIGpv2">#REF!</definedName>
    <definedName name="VPIGtp">#REF!</definedName>
    <definedName name="VPILpa">#REF!</definedName>
    <definedName name="VPILpn1">#REF!</definedName>
    <definedName name="VPILpn2">#REF!</definedName>
    <definedName name="VPILpv1">#REF!</definedName>
    <definedName name="VPILpv2">#REF!</definedName>
    <definedName name="VPILtp">#REF!</definedName>
    <definedName name="VPperILEpa">#REF!</definedName>
    <definedName name="VPperILEpn1">#REF!</definedName>
    <definedName name="VPperILEpn2">#REF!</definedName>
    <definedName name="VPperILEpv1">#REF!</definedName>
    <definedName name="VPperILEpv2">#REF!</definedName>
    <definedName name="VPperILEtp">#REF!</definedName>
    <definedName name="VPRGpa">'[25]Punta Arenas-May2014'!#REF!</definedName>
    <definedName name="VPRGpn1">#REF!</definedName>
    <definedName name="VPRGpn2">#REF!</definedName>
    <definedName name="VPRGpv1">#REF!</definedName>
    <definedName name="VPRGpv2">#REF!</definedName>
    <definedName name="VPRGtp">#REF!</definedName>
    <definedName name="VPRLpa">#REF!</definedName>
    <definedName name="VPRLpn1">#REF!</definedName>
    <definedName name="VPRLpn2">#REF!</definedName>
    <definedName name="VPRLpv1">#REF!</definedName>
    <definedName name="VPRLpv2">#REF!</definedName>
    <definedName name="VPRLtp">#REF!</definedName>
    <definedName name="VTA_ACTIVOS_SALMOTEC">#REF!</definedName>
    <definedName name="vvvv">#REF!</definedName>
    <definedName name="w">[11]Anexo_II!#REF!</definedName>
    <definedName name="Wauk">#REF!</definedName>
    <definedName name="we" hidden="1">[11]Anexo_II!#REF!</definedName>
    <definedName name="weee" hidden="1">[4]Proy_Indices!#REF!</definedName>
    <definedName name="Will_5">[11]Anexo_II!#REF!</definedName>
    <definedName name="wr" hidden="1">[15]ANEXO_II!$G$12:$G$12</definedName>
    <definedName name="wrn.Anexos._.Informe._.de._.Gestión." hidden="1">{#N/A,#N/A,TRUE,"H";#N/A,#N/A,TRUE,"J"}</definedName>
    <definedName name="wrn.Informe._.Completo." hidden="1">{#N/A,#N/A,TRUE,"Comparacion 96-95";#N/A,#N/A,TRUE,"Estado de Resultados";#N/A,#N/A,TRUE,"Presupuesto de Caja";#N/A,#N/A,TRUE,"FC Inversiones";#N/A,#N/A,TRUE,"Depreciación";#N/A,#N/A,TRUE,"Feriado";#N/A,#N/A,TRUE,"Participación";#N/A,#N/A,TRUE,"Remuner.";#N/A,#N/A,TRUE,"Adm., Explot. y Trib.";#N/A,#N/A,TRUE,"Importaciones";#N/A,#N/A,TRUE,"Ventas y Apoyos";#N/A,#N/A,TRUE,"Maestro Apoyos";#N/A,#N/A,TRUE,"Inst. Partic.";#N/A,#N/A,TRUE,"Entradas Varias";#N/A,#N/A,TRUE,"Subsidios";#N/A,#N/A,TRUE,"Mant. AP";#N/A,#N/A,TRUE,"Otros Egresos";#N/A,#N/A,TRUE,"Bonos";#N/A,#N/A,TRUE,"Inv. Temp.";#N/A,#N/A,TRUE,"Uso Efic. AP";#N/A,#N/A,TRUE,"Impuesto";#N/A,#N/A,TRUE,"IVA";#N/A,#N/A,TRUE,"Utilidad Relac.";#N/A,#N/A,TRUE,"Oblig. Bancos"}</definedName>
    <definedName name="WSXAX">[26]Clientes_EDE!#REF!</definedName>
    <definedName name="wt" hidden="1">[15]ANEXO_II!$D$8:$J$50</definedName>
    <definedName name="wwwwww" hidden="1">[8]Proy_Indices!#REF!</definedName>
    <definedName name="wwwwwww" hidden="1">[8]Proy_Indices!#REF!</definedName>
    <definedName name="x" hidden="1">{#N/A,#N/A,TRUE,"Comparacion 96-95";#N/A,#N/A,TRUE,"Estado de Resultados";#N/A,#N/A,TRUE,"Presupuesto de Caja";#N/A,#N/A,TRUE,"FC Inversiones";#N/A,#N/A,TRUE,"Depreciación";#N/A,#N/A,TRUE,"Feriado";#N/A,#N/A,TRUE,"Participación";#N/A,#N/A,TRUE,"Remuner.";#N/A,#N/A,TRUE,"Adm., Explot. y Trib.";#N/A,#N/A,TRUE,"Importaciones";#N/A,#N/A,TRUE,"Ventas y Apoyos";#N/A,#N/A,TRUE,"Maestro Apoyos";#N/A,#N/A,TRUE,"Inst. Partic.";#N/A,#N/A,TRUE,"Entradas Varias";#N/A,#N/A,TRUE,"Subsidios";#N/A,#N/A,TRUE,"Mant. AP";#N/A,#N/A,TRUE,"Otros Egresos";#N/A,#N/A,TRUE,"Bonos";#N/A,#N/A,TRUE,"Inv. Temp.";#N/A,#N/A,TRUE,"Uso Efic. AP";#N/A,#N/A,TRUE,"Impuesto";#N/A,#N/A,TRUE,"IVA";#N/A,#N/A,TRUE,"Utilidad Relac.";#N/A,#N/A,TRUE,"Oblig. Bancos"}</definedName>
    <definedName name="xx">[19]ANEXO_II!#REF!</definedName>
    <definedName name="y" hidden="1">[4]Proy_Indices!#REF!</definedName>
    <definedName name="ZPA">'[9]02'!$B$2:$Q$35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54" i="2" l="1"/>
  <c r="AA54" i="2"/>
  <c r="Z54" i="2"/>
  <c r="Y54" i="2"/>
  <c r="X54" i="2"/>
  <c r="AC54" i="2"/>
  <c r="X55" i="2" l="1"/>
  <c r="Y55" i="2"/>
  <c r="Z55" i="2"/>
  <c r="AA55" i="2"/>
  <c r="AB55" i="2"/>
  <c r="AC55" i="2"/>
  <c r="X50" i="2"/>
  <c r="Y50" i="2"/>
  <c r="Z50" i="2"/>
  <c r="AA50" i="2"/>
  <c r="AB50" i="2"/>
  <c r="AC50" i="2"/>
  <c r="X51" i="2"/>
  <c r="Y51" i="2"/>
  <c r="Z51" i="2"/>
  <c r="AA51" i="2"/>
  <c r="AB51" i="2"/>
  <c r="AC51" i="2"/>
  <c r="X46" i="2"/>
  <c r="Y46" i="2"/>
  <c r="Z46" i="2"/>
  <c r="AA46" i="2"/>
  <c r="AB46" i="2"/>
  <c r="AC46" i="2"/>
  <c r="X47" i="2"/>
  <c r="Y47" i="2"/>
  <c r="Z47" i="2"/>
  <c r="AA47" i="2"/>
  <c r="AB47" i="2"/>
  <c r="AC47" i="2"/>
  <c r="X42" i="2"/>
  <c r="Y42" i="2"/>
  <c r="Z42" i="2"/>
  <c r="AA42" i="2"/>
  <c r="AB42" i="2"/>
  <c r="AC42" i="2"/>
  <c r="X43" i="2"/>
  <c r="Y43" i="2"/>
  <c r="Z43" i="2"/>
  <c r="AA43" i="2"/>
  <c r="AB43" i="2"/>
  <c r="AC43" i="2"/>
  <c r="X39" i="2"/>
  <c r="Y39" i="2"/>
  <c r="Z39" i="2"/>
  <c r="AA39" i="2"/>
  <c r="AB39" i="2"/>
  <c r="AC39" i="2"/>
  <c r="X40" i="2"/>
  <c r="Y40" i="2"/>
  <c r="Z40" i="2"/>
  <c r="AA40" i="2"/>
  <c r="AB40" i="2"/>
  <c r="AC40" i="2"/>
  <c r="X29" i="2"/>
  <c r="Y29" i="2"/>
  <c r="Z29" i="2"/>
  <c r="AA29" i="2"/>
  <c r="AB29" i="2"/>
  <c r="AC29" i="2"/>
  <c r="X30" i="2"/>
  <c r="Y30" i="2"/>
  <c r="Z30" i="2"/>
  <c r="AA30" i="2"/>
  <c r="AB30" i="2"/>
  <c r="AC30" i="2"/>
  <c r="V29" i="2"/>
  <c r="W29" i="2"/>
  <c r="V30" i="2"/>
  <c r="W30" i="2"/>
  <c r="AC23" i="2"/>
  <c r="AB23" i="2"/>
  <c r="AA23" i="2"/>
  <c r="Z23" i="2"/>
  <c r="Y23" i="2"/>
  <c r="X23" i="2"/>
  <c r="AC19" i="2"/>
  <c r="AB19" i="2"/>
  <c r="AA19" i="2"/>
  <c r="Z19" i="2"/>
  <c r="Y19" i="2"/>
  <c r="X19" i="2"/>
  <c r="AC15" i="2"/>
  <c r="AB15" i="2"/>
  <c r="AA15" i="2"/>
  <c r="Z15" i="2"/>
  <c r="Y15" i="2"/>
  <c r="X15" i="2"/>
  <c r="AC22" i="2"/>
  <c r="AB22" i="2"/>
  <c r="AA22" i="2"/>
  <c r="Z22" i="2"/>
  <c r="Y22" i="2"/>
  <c r="X22" i="2"/>
  <c r="AC18" i="2"/>
  <c r="AB18" i="2"/>
  <c r="AA18" i="2"/>
  <c r="Z18" i="2"/>
  <c r="Y18" i="2"/>
  <c r="X18" i="2"/>
  <c r="AC14" i="2"/>
  <c r="AB14" i="2"/>
  <c r="AA14" i="2"/>
  <c r="Z14" i="2"/>
  <c r="Y14" i="2"/>
  <c r="X14" i="2"/>
  <c r="AC11" i="2"/>
  <c r="AB11" i="2"/>
  <c r="AA11" i="2"/>
  <c r="Z11" i="2"/>
  <c r="Y11" i="2"/>
  <c r="X11" i="2"/>
  <c r="AC10" i="2"/>
  <c r="AB10" i="2"/>
  <c r="AA10" i="2"/>
  <c r="Z10" i="2"/>
  <c r="Y10" i="2"/>
  <c r="X10" i="2"/>
  <c r="AD13" i="4"/>
  <c r="AC13" i="4"/>
  <c r="AB13" i="4"/>
  <c r="AA13" i="4"/>
  <c r="Z13" i="4"/>
  <c r="Y13" i="4"/>
  <c r="AD12" i="4"/>
  <c r="AC12" i="4"/>
  <c r="AB12" i="4"/>
  <c r="AA12" i="4"/>
  <c r="Z12" i="4"/>
  <c r="Y12" i="4"/>
  <c r="AD11" i="4"/>
  <c r="AC11" i="4"/>
  <c r="AB11" i="4"/>
  <c r="AA11" i="4"/>
  <c r="Z11" i="4"/>
  <c r="Y11" i="4"/>
  <c r="Z7" i="4"/>
  <c r="AA7" i="4"/>
  <c r="AB7" i="4"/>
  <c r="AC7" i="4"/>
  <c r="AD7" i="4"/>
  <c r="Z8" i="4"/>
  <c r="AA8" i="4"/>
  <c r="AB8" i="4"/>
  <c r="AC8" i="4"/>
  <c r="AD8" i="4"/>
  <c r="Z9" i="4"/>
  <c r="AA9" i="4"/>
  <c r="AB9" i="4"/>
  <c r="AC9" i="4"/>
  <c r="AD9" i="4"/>
  <c r="Y8" i="4"/>
  <c r="Y9" i="4"/>
  <c r="Y7" i="4"/>
  <c r="G32" i="3" l="1"/>
  <c r="G31" i="3"/>
  <c r="F32" i="3"/>
  <c r="F31" i="3"/>
  <c r="E32" i="3"/>
  <c r="E31" i="3"/>
  <c r="C32" i="3"/>
  <c r="C31" i="3"/>
  <c r="B32" i="3"/>
  <c r="B31" i="3"/>
  <c r="I41" i="1"/>
  <c r="I40" i="1"/>
  <c r="B41" i="1"/>
  <c r="B40" i="1"/>
  <c r="AC7" i="2" l="1"/>
  <c r="AB7" i="2"/>
  <c r="W54" i="2"/>
  <c r="W22" i="2"/>
  <c r="W18" i="2"/>
  <c r="W50" i="2" s="1"/>
  <c r="W14" i="2"/>
  <c r="W46" i="2" s="1"/>
  <c r="W10" i="2"/>
  <c r="W42" i="2" s="1"/>
  <c r="W7" i="2"/>
  <c r="W39" i="2" s="1"/>
  <c r="I39" i="1"/>
  <c r="AF38" i="1"/>
  <c r="Y38" i="1"/>
  <c r="R38" i="1"/>
  <c r="I38" i="1"/>
  <c r="AF37" i="1"/>
  <c r="Y37" i="1"/>
  <c r="R37" i="1"/>
  <c r="I37" i="1"/>
  <c r="AF36" i="1"/>
  <c r="Y36" i="1"/>
  <c r="R36" i="1"/>
  <c r="I36" i="1"/>
  <c r="B39" i="1"/>
  <c r="B38" i="1"/>
  <c r="B37" i="1"/>
  <c r="B36" i="1"/>
  <c r="P36" i="1" s="1"/>
  <c r="P41" i="1"/>
  <c r="P40" i="1"/>
  <c r="P39" i="1" l="1"/>
  <c r="P38" i="1"/>
  <c r="P37" i="1"/>
  <c r="D32" i="3"/>
  <c r="D31" i="3"/>
  <c r="G30" i="3"/>
  <c r="F30" i="3"/>
  <c r="E30" i="3"/>
  <c r="C30" i="3"/>
  <c r="B30" i="3"/>
  <c r="AA7" i="2" s="1"/>
  <c r="G29" i="3"/>
  <c r="F29" i="3"/>
  <c r="E29" i="3"/>
  <c r="C29" i="3"/>
  <c r="B29" i="3"/>
  <c r="G28" i="3"/>
  <c r="F28" i="3"/>
  <c r="E28" i="3"/>
  <c r="C28" i="3"/>
  <c r="D28" i="3" s="1"/>
  <c r="B28" i="3"/>
  <c r="Y7" i="2" s="1"/>
  <c r="G27" i="3"/>
  <c r="F27" i="3"/>
  <c r="E27" i="3"/>
  <c r="C27" i="3"/>
  <c r="B27" i="3"/>
  <c r="D27" i="3" l="1"/>
  <c r="X7" i="2"/>
  <c r="D30" i="3"/>
  <c r="D29" i="3"/>
  <c r="Z7" i="2"/>
  <c r="R29" i="2"/>
  <c r="B29" i="2"/>
  <c r="L29" i="2"/>
  <c r="N29" i="2"/>
  <c r="U29" i="2"/>
  <c r="G29" i="2"/>
  <c r="H29" i="2"/>
  <c r="M29" i="2" l="1"/>
  <c r="F29" i="2"/>
  <c r="I29" i="2"/>
  <c r="D29" i="2"/>
  <c r="E29" i="2"/>
  <c r="K29" i="2"/>
  <c r="O29" i="2"/>
  <c r="P29" i="2"/>
  <c r="C29" i="2"/>
  <c r="Q29" i="2"/>
  <c r="M30" i="2"/>
  <c r="N30" i="2"/>
  <c r="Q30" i="2"/>
  <c r="E30" i="2"/>
  <c r="L30" i="2"/>
  <c r="P30" i="2"/>
  <c r="K30" i="2"/>
  <c r="T30" i="2"/>
  <c r="T29" i="2"/>
  <c r="S29" i="2"/>
  <c r="J29" i="2"/>
  <c r="H30" i="2"/>
  <c r="D30" i="2"/>
  <c r="R30" i="2"/>
  <c r="I30" i="2"/>
  <c r="U30" i="2" l="1"/>
  <c r="F30" i="2"/>
  <c r="B30" i="2"/>
  <c r="C30" i="2" l="1"/>
  <c r="S30" i="2"/>
  <c r="O30" i="2"/>
  <c r="G30" i="2"/>
  <c r="J30" i="2"/>
  <c r="V54" i="2" l="1"/>
  <c r="S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V22" i="2"/>
  <c r="U22" i="2"/>
  <c r="V18" i="2"/>
  <c r="V50" i="2" s="1"/>
  <c r="S18" i="2"/>
  <c r="S50" i="2" s="1"/>
  <c r="T14" i="2"/>
  <c r="T46" i="2" s="1"/>
  <c r="S14" i="2"/>
  <c r="S46" i="2" s="1"/>
  <c r="U10" i="2"/>
  <c r="U42" i="2" s="1"/>
  <c r="T10" i="2"/>
  <c r="T42" i="2" s="1"/>
  <c r="V7" i="2"/>
  <c r="V39" i="2" s="1"/>
  <c r="U7" i="2"/>
  <c r="U39" i="2" s="1"/>
  <c r="V14" i="2"/>
  <c r="V46" i="2" s="1"/>
  <c r="V10" i="2"/>
  <c r="V42" i="2" s="1"/>
  <c r="U54" i="2"/>
  <c r="U18" i="2"/>
  <c r="U50" i="2" s="1"/>
  <c r="U14" i="2"/>
  <c r="U46" i="2" s="1"/>
  <c r="T22" i="2"/>
  <c r="T18" i="2"/>
  <c r="T50" i="2" s="1"/>
  <c r="S22" i="2"/>
  <c r="S10" i="2"/>
  <c r="S42" i="2" s="1"/>
  <c r="S7" i="2"/>
  <c r="S39" i="2" s="1"/>
  <c r="AF35" i="1"/>
  <c r="Y35" i="1"/>
  <c r="R35" i="1"/>
  <c r="I35" i="1"/>
  <c r="B35" i="1"/>
  <c r="P35" i="1" s="1"/>
  <c r="AI34" i="1"/>
  <c r="AF34" i="1"/>
  <c r="Y34" i="1"/>
  <c r="AB34" i="1" s="1"/>
  <c r="R34" i="1"/>
  <c r="U34" i="1" s="1"/>
  <c r="I34" i="1"/>
  <c r="L34" i="1" s="1"/>
  <c r="B34" i="1"/>
  <c r="AF33" i="1"/>
  <c r="AI33" i="1" s="1"/>
  <c r="Y33" i="1"/>
  <c r="AB33" i="1" s="1"/>
  <c r="R33" i="1"/>
  <c r="U33" i="1" s="1"/>
  <c r="L33" i="1"/>
  <c r="I33" i="1"/>
  <c r="B33" i="1"/>
  <c r="P33" i="1" s="1"/>
  <c r="AF32" i="1"/>
  <c r="Y32" i="1"/>
  <c r="R32" i="1"/>
  <c r="I32" i="1"/>
  <c r="B32" i="1"/>
  <c r="AF31" i="1"/>
  <c r="Y31" i="1"/>
  <c r="R31" i="1"/>
  <c r="I31" i="1"/>
  <c r="B31" i="1"/>
  <c r="P31" i="1" s="1"/>
  <c r="AC41" i="1" l="1"/>
  <c r="AD40" i="1"/>
  <c r="AE40" i="1" s="1"/>
  <c r="AC39" i="1"/>
  <c r="AE39" i="1" s="1"/>
  <c r="AC37" i="1"/>
  <c r="AC36" i="1"/>
  <c r="AD39" i="1"/>
  <c r="AD37" i="1"/>
  <c r="AD41" i="1"/>
  <c r="AC40" i="1"/>
  <c r="AD38" i="1"/>
  <c r="AD36" i="1"/>
  <c r="AE36" i="1" s="1"/>
  <c r="AC38" i="1"/>
  <c r="W40" i="1"/>
  <c r="W36" i="1"/>
  <c r="X36" i="1" s="1"/>
  <c r="V41" i="1"/>
  <c r="X41" i="1" s="1"/>
  <c r="V38" i="1"/>
  <c r="V36" i="1"/>
  <c r="V37" i="1"/>
  <c r="W41" i="1"/>
  <c r="V40" i="1"/>
  <c r="W38" i="1"/>
  <c r="W39" i="1"/>
  <c r="W37" i="1"/>
  <c r="V39" i="1"/>
  <c r="X39" i="1" s="1"/>
  <c r="P32" i="1"/>
  <c r="AK40" i="1"/>
  <c r="AK41" i="1"/>
  <c r="AJ41" i="1"/>
  <c r="AJ38" i="1"/>
  <c r="AJ36" i="1"/>
  <c r="AJ39" i="1"/>
  <c r="AL39" i="1" s="1"/>
  <c r="AK36" i="1"/>
  <c r="AK39" i="1"/>
  <c r="AK37" i="1"/>
  <c r="AJ37" i="1"/>
  <c r="AL37" i="1" s="1"/>
  <c r="AJ40" i="1"/>
  <c r="AK38" i="1"/>
  <c r="AL38" i="1" s="1"/>
  <c r="M41" i="1"/>
  <c r="M38" i="1"/>
  <c r="N39" i="1"/>
  <c r="N40" i="1"/>
  <c r="M39" i="1"/>
  <c r="M37" i="1"/>
  <c r="N41" i="1"/>
  <c r="M40" i="1"/>
  <c r="O40" i="1" s="1"/>
  <c r="N38" i="1"/>
  <c r="N36" i="1"/>
  <c r="M36" i="1"/>
  <c r="N37" i="1"/>
  <c r="P34" i="1"/>
  <c r="E34" i="1"/>
  <c r="T54" i="2"/>
  <c r="T7" i="2"/>
  <c r="T39" i="2" s="1"/>
  <c r="E33" i="1"/>
  <c r="AL36" i="1" l="1"/>
  <c r="O37" i="1"/>
  <c r="AL40" i="1"/>
  <c r="X37" i="1"/>
  <c r="AE38" i="1"/>
  <c r="O36" i="1"/>
  <c r="O41" i="1"/>
  <c r="O39" i="1"/>
  <c r="X38" i="1"/>
  <c r="X40" i="1"/>
  <c r="AE41" i="1"/>
  <c r="G40" i="1"/>
  <c r="F41" i="1"/>
  <c r="F38" i="1"/>
  <c r="F36" i="1"/>
  <c r="F39" i="1"/>
  <c r="G39" i="1"/>
  <c r="H39" i="1" s="1"/>
  <c r="G37" i="1"/>
  <c r="F37" i="1"/>
  <c r="G41" i="1"/>
  <c r="H41" i="1" s="1"/>
  <c r="F40" i="1"/>
  <c r="H40" i="1" s="1"/>
  <c r="G38" i="1"/>
  <c r="G36" i="1"/>
  <c r="O38" i="1"/>
  <c r="AL41" i="1"/>
  <c r="AE37" i="1"/>
  <c r="H38" i="1" l="1"/>
  <c r="H36" i="1"/>
  <c r="Q40" i="1"/>
  <c r="AB8" i="2"/>
  <c r="AA8" i="2"/>
  <c r="Q39" i="1"/>
  <c r="H37" i="1"/>
  <c r="Q41" i="1"/>
  <c r="AC8" i="2"/>
  <c r="Z8" i="2" l="1"/>
  <c r="Q38" i="1"/>
  <c r="Q37" i="1"/>
  <c r="Y8" i="2"/>
  <c r="Q36" i="1"/>
  <c r="X8" i="2"/>
  <c r="R10" i="2"/>
  <c r="R42" i="2" s="1"/>
  <c r="Q10" i="2"/>
  <c r="Q42" i="2" s="1"/>
  <c r="P10" i="2"/>
  <c r="P42" i="2" s="1"/>
  <c r="R7" i="2"/>
  <c r="R39" i="2" s="1"/>
  <c r="P7" i="2"/>
  <c r="P39" i="2" s="1"/>
  <c r="R14" i="2"/>
  <c r="R46" i="2" s="1"/>
  <c r="Q14" i="2"/>
  <c r="Q46" i="2" s="1"/>
  <c r="P14" i="2"/>
  <c r="P46" i="2" s="1"/>
  <c r="R18" i="2"/>
  <c r="R50" i="2" s="1"/>
  <c r="Q18" i="2"/>
  <c r="Q50" i="2" s="1"/>
  <c r="P18" i="2"/>
  <c r="P50" i="2" s="1"/>
  <c r="R54" i="2"/>
  <c r="R22" i="2"/>
  <c r="Q54" i="2"/>
  <c r="Q22" i="2"/>
  <c r="P54" i="2"/>
  <c r="P22" i="2"/>
  <c r="AF30" i="1"/>
  <c r="AF29" i="1"/>
  <c r="AF28" i="1"/>
  <c r="Y30" i="1"/>
  <c r="Y29" i="1"/>
  <c r="Y28" i="1"/>
  <c r="R30" i="1"/>
  <c r="R29" i="1"/>
  <c r="R28" i="1"/>
  <c r="I30" i="1"/>
  <c r="I29" i="1"/>
  <c r="I28" i="1"/>
  <c r="B30" i="1"/>
  <c r="B29" i="1"/>
  <c r="B28" i="1"/>
  <c r="AH24" i="1"/>
  <c r="AG24" i="1"/>
  <c r="AH23" i="1"/>
  <c r="AG23" i="1"/>
  <c r="AH22" i="1"/>
  <c r="AG22" i="1"/>
  <c r="AH21" i="1"/>
  <c r="AG21" i="1"/>
  <c r="AH20" i="1"/>
  <c r="AG20" i="1"/>
  <c r="AA24" i="1"/>
  <c r="Z24" i="1"/>
  <c r="AA23" i="1"/>
  <c r="Z23" i="1"/>
  <c r="AA22" i="1"/>
  <c r="Z22" i="1"/>
  <c r="AA21" i="1"/>
  <c r="Z21" i="1"/>
  <c r="AA20" i="1"/>
  <c r="Z20" i="1"/>
  <c r="T24" i="1"/>
  <c r="S24" i="1"/>
  <c r="T23" i="1"/>
  <c r="S23" i="1"/>
  <c r="T22" i="1"/>
  <c r="S22" i="1"/>
  <c r="T21" i="1"/>
  <c r="S21" i="1"/>
  <c r="T20" i="1"/>
  <c r="S20" i="1"/>
  <c r="K24" i="1"/>
  <c r="J24" i="1"/>
  <c r="K23" i="1"/>
  <c r="J23" i="1"/>
  <c r="K22" i="1"/>
  <c r="J22" i="1"/>
  <c r="K21" i="1"/>
  <c r="J21" i="1"/>
  <c r="K20" i="1"/>
  <c r="J20" i="1"/>
  <c r="D24" i="1"/>
  <c r="C24" i="1"/>
  <c r="D23" i="1"/>
  <c r="C23" i="1"/>
  <c r="D22" i="1"/>
  <c r="C22" i="1"/>
  <c r="D21" i="1"/>
  <c r="C21" i="1"/>
  <c r="D20" i="1"/>
  <c r="C20" i="1"/>
  <c r="AH12" i="1"/>
  <c r="AG12" i="1"/>
  <c r="AG11" i="1"/>
  <c r="AH10" i="1"/>
  <c r="AG10" i="1"/>
  <c r="AH9" i="1"/>
  <c r="AG9" i="1"/>
  <c r="AH8" i="1"/>
  <c r="AG8" i="1"/>
  <c r="AA12" i="1"/>
  <c r="Z12" i="1"/>
  <c r="AA11" i="1"/>
  <c r="Z11" i="1"/>
  <c r="AA10" i="1"/>
  <c r="Z10" i="1"/>
  <c r="AA9" i="1"/>
  <c r="Z9" i="1"/>
  <c r="AA8" i="1"/>
  <c r="Z8" i="1"/>
  <c r="T12" i="1"/>
  <c r="S12" i="1"/>
  <c r="T11" i="1"/>
  <c r="S11" i="1"/>
  <c r="T10" i="1"/>
  <c r="S10" i="1"/>
  <c r="T9" i="1"/>
  <c r="S9" i="1"/>
  <c r="T8" i="1"/>
  <c r="S8" i="1"/>
  <c r="K12" i="1"/>
  <c r="J12" i="1"/>
  <c r="K11" i="1"/>
  <c r="J11" i="1"/>
  <c r="K10" i="1"/>
  <c r="J10" i="1"/>
  <c r="K9" i="1"/>
  <c r="J9" i="1"/>
  <c r="K8" i="1"/>
  <c r="J8" i="1"/>
  <c r="D12" i="1"/>
  <c r="C12" i="1"/>
  <c r="D11" i="1"/>
  <c r="C11" i="1"/>
  <c r="D10" i="1"/>
  <c r="C10" i="1"/>
  <c r="D9" i="1"/>
  <c r="C9" i="1"/>
  <c r="D8" i="1"/>
  <c r="C8" i="1"/>
  <c r="E20" i="1"/>
  <c r="E21" i="1"/>
  <c r="E22" i="1"/>
  <c r="E23" i="1"/>
  <c r="E24" i="1"/>
  <c r="L20" i="1"/>
  <c r="L21" i="1"/>
  <c r="L22" i="1"/>
  <c r="L23" i="1"/>
  <c r="L24" i="1"/>
  <c r="M27" i="1"/>
  <c r="U20" i="1"/>
  <c r="U21" i="1"/>
  <c r="U22" i="1"/>
  <c r="U23" i="1"/>
  <c r="U24" i="1"/>
  <c r="AB20" i="1"/>
  <c r="AB21" i="1"/>
  <c r="AB22" i="1"/>
  <c r="AB23" i="1"/>
  <c r="AB24" i="1"/>
  <c r="AD27" i="1"/>
  <c r="AI20" i="1"/>
  <c r="AI21" i="1"/>
  <c r="AI22" i="1"/>
  <c r="AI23" i="1"/>
  <c r="AI24" i="1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O18" i="2"/>
  <c r="O50" i="2" s="1"/>
  <c r="N18" i="2"/>
  <c r="N50" i="2" s="1"/>
  <c r="M18" i="2"/>
  <c r="M50" i="2" s="1"/>
  <c r="L18" i="2"/>
  <c r="L50" i="2" s="1"/>
  <c r="K18" i="2"/>
  <c r="K50" i="2" s="1"/>
  <c r="J18" i="2"/>
  <c r="J50" i="2" s="1"/>
  <c r="I18" i="2"/>
  <c r="I50" i="2" s="1"/>
  <c r="H18" i="2"/>
  <c r="H50" i="2" s="1"/>
  <c r="G18" i="2"/>
  <c r="G50" i="2" s="1"/>
  <c r="F18" i="2"/>
  <c r="F50" i="2" s="1"/>
  <c r="E18" i="2"/>
  <c r="E50" i="2" s="1"/>
  <c r="D18" i="2"/>
  <c r="D50" i="2" s="1"/>
  <c r="C18" i="2"/>
  <c r="C50" i="2" s="1"/>
  <c r="B18" i="2"/>
  <c r="B50" i="2" s="1"/>
  <c r="O14" i="2"/>
  <c r="O46" i="2" s="1"/>
  <c r="N14" i="2"/>
  <c r="N46" i="2" s="1"/>
  <c r="M14" i="2"/>
  <c r="M46" i="2" s="1"/>
  <c r="L14" i="2"/>
  <c r="L46" i="2" s="1"/>
  <c r="K14" i="2"/>
  <c r="K46" i="2" s="1"/>
  <c r="J14" i="2"/>
  <c r="J46" i="2" s="1"/>
  <c r="I14" i="2"/>
  <c r="I46" i="2" s="1"/>
  <c r="H14" i="2"/>
  <c r="H46" i="2" s="1"/>
  <c r="G14" i="2"/>
  <c r="G46" i="2" s="1"/>
  <c r="F14" i="2"/>
  <c r="F46" i="2" s="1"/>
  <c r="E14" i="2"/>
  <c r="E46" i="2" s="1"/>
  <c r="D14" i="2"/>
  <c r="D46" i="2" s="1"/>
  <c r="C14" i="2"/>
  <c r="C46" i="2" s="1"/>
  <c r="B14" i="2"/>
  <c r="B46" i="2" s="1"/>
  <c r="O10" i="2"/>
  <c r="O42" i="2" s="1"/>
  <c r="N10" i="2"/>
  <c r="N42" i="2" s="1"/>
  <c r="M10" i="2"/>
  <c r="M42" i="2" s="1"/>
  <c r="L10" i="2"/>
  <c r="L42" i="2" s="1"/>
  <c r="K10" i="2"/>
  <c r="K42" i="2" s="1"/>
  <c r="J10" i="2"/>
  <c r="J42" i="2" s="1"/>
  <c r="I10" i="2"/>
  <c r="I42" i="2" s="1"/>
  <c r="H10" i="2"/>
  <c r="H42" i="2" s="1"/>
  <c r="G10" i="2"/>
  <c r="G42" i="2" s="1"/>
  <c r="F10" i="2"/>
  <c r="F42" i="2" s="1"/>
  <c r="E10" i="2"/>
  <c r="E42" i="2" s="1"/>
  <c r="D10" i="2"/>
  <c r="D42" i="2" s="1"/>
  <c r="C10" i="2"/>
  <c r="C42" i="2" s="1"/>
  <c r="B10" i="2"/>
  <c r="B42" i="2" s="1"/>
  <c r="O7" i="2"/>
  <c r="O39" i="2" s="1"/>
  <c r="N7" i="2"/>
  <c r="N39" i="2" s="1"/>
  <c r="M7" i="2"/>
  <c r="M39" i="2" s="1"/>
  <c r="L7" i="2"/>
  <c r="L39" i="2" s="1"/>
  <c r="K7" i="2"/>
  <c r="K39" i="2" s="1"/>
  <c r="J7" i="2"/>
  <c r="J39" i="2" s="1"/>
  <c r="I7" i="2"/>
  <c r="I39" i="2" s="1"/>
  <c r="H7" i="2"/>
  <c r="H39" i="2" s="1"/>
  <c r="G7" i="2"/>
  <c r="G39" i="2" s="1"/>
  <c r="F7" i="2"/>
  <c r="F39" i="2" s="1"/>
  <c r="E7" i="2"/>
  <c r="E39" i="2" s="1"/>
  <c r="D7" i="2"/>
  <c r="D39" i="2" s="1"/>
  <c r="C7" i="2"/>
  <c r="C39" i="2" s="1"/>
  <c r="B7" i="2"/>
  <c r="B39" i="2" s="1"/>
  <c r="AJ15" i="1"/>
  <c r="AK15" i="1"/>
  <c r="AL15" i="1"/>
  <c r="C23" i="2"/>
  <c r="C55" i="2" s="1"/>
  <c r="AJ16" i="1"/>
  <c r="AK16" i="1"/>
  <c r="AL16" i="1"/>
  <c r="D23" i="2"/>
  <c r="D55" i="2" s="1"/>
  <c r="AJ17" i="1"/>
  <c r="AK17" i="1"/>
  <c r="AL17" i="1"/>
  <c r="E23" i="2"/>
  <c r="E55" i="2" s="1"/>
  <c r="AJ18" i="1"/>
  <c r="AK18" i="1"/>
  <c r="AL18" i="1"/>
  <c r="F23" i="2"/>
  <c r="F55" i="2" s="1"/>
  <c r="AJ19" i="1"/>
  <c r="AK19" i="1"/>
  <c r="AL19" i="1"/>
  <c r="G23" i="2"/>
  <c r="G55" i="2" s="1"/>
  <c r="AJ21" i="1"/>
  <c r="AJ25" i="1"/>
  <c r="AJ14" i="1"/>
  <c r="AK14" i="1"/>
  <c r="AL14" i="1" s="1"/>
  <c r="B23" i="2" s="1"/>
  <c r="B55" i="2" s="1"/>
  <c r="AC15" i="1"/>
  <c r="AD15" i="1"/>
  <c r="AE15" i="1" s="1"/>
  <c r="C19" i="2" s="1"/>
  <c r="C51" i="2" s="1"/>
  <c r="AC16" i="1"/>
  <c r="AD16" i="1"/>
  <c r="AE16" i="1" s="1"/>
  <c r="D19" i="2" s="1"/>
  <c r="D51" i="2" s="1"/>
  <c r="AC17" i="1"/>
  <c r="AD17" i="1"/>
  <c r="AE17" i="1" s="1"/>
  <c r="E19" i="2" s="1"/>
  <c r="E51" i="2" s="1"/>
  <c r="AC18" i="1"/>
  <c r="AD18" i="1"/>
  <c r="AE18" i="1" s="1"/>
  <c r="F19" i="2" s="1"/>
  <c r="F51" i="2" s="1"/>
  <c r="AC19" i="1"/>
  <c r="AD19" i="1"/>
  <c r="AE19" i="1" s="1"/>
  <c r="G19" i="2" s="1"/>
  <c r="G51" i="2" s="1"/>
  <c r="AD20" i="1"/>
  <c r="AD21" i="1"/>
  <c r="AD23" i="1"/>
  <c r="AD24" i="1"/>
  <c r="V15" i="1"/>
  <c r="X15" i="1" s="1"/>
  <c r="C15" i="2" s="1"/>
  <c r="C47" i="2" s="1"/>
  <c r="W15" i="1"/>
  <c r="V16" i="1"/>
  <c r="W16" i="1"/>
  <c r="V17" i="1"/>
  <c r="W17" i="1"/>
  <c r="X17" i="1"/>
  <c r="E15" i="2" s="1"/>
  <c r="E47" i="2" s="1"/>
  <c r="V18" i="1"/>
  <c r="W18" i="1"/>
  <c r="X18" i="1"/>
  <c r="F15" i="2" s="1"/>
  <c r="F47" i="2" s="1"/>
  <c r="V19" i="1"/>
  <c r="X19" i="1" s="1"/>
  <c r="G15" i="2" s="1"/>
  <c r="G47" i="2" s="1"/>
  <c r="W19" i="1"/>
  <c r="V20" i="1"/>
  <c r="W20" i="1"/>
  <c r="W21" i="1"/>
  <c r="V14" i="1"/>
  <c r="W14" i="1"/>
  <c r="F15" i="1"/>
  <c r="H15" i="1" s="1"/>
  <c r="G15" i="1"/>
  <c r="M15" i="1"/>
  <c r="N15" i="1"/>
  <c r="F16" i="1"/>
  <c r="G16" i="1"/>
  <c r="M16" i="1"/>
  <c r="N16" i="1"/>
  <c r="F17" i="1"/>
  <c r="H17" i="1" s="1"/>
  <c r="E8" i="2" s="1"/>
  <c r="E40" i="2" s="1"/>
  <c r="G17" i="1"/>
  <c r="M17" i="1"/>
  <c r="N17" i="1"/>
  <c r="F18" i="1"/>
  <c r="G18" i="1"/>
  <c r="M18" i="1"/>
  <c r="N18" i="1"/>
  <c r="F19" i="1"/>
  <c r="H19" i="1" s="1"/>
  <c r="G19" i="1"/>
  <c r="M19" i="1"/>
  <c r="N19" i="1"/>
  <c r="F21" i="1"/>
  <c r="F25" i="1"/>
  <c r="M14" i="1"/>
  <c r="N14" i="1"/>
  <c r="O14" i="1"/>
  <c r="B11" i="2" s="1"/>
  <c r="B43" i="2" s="1"/>
  <c r="F30" i="1"/>
  <c r="F14" i="1"/>
  <c r="G14" i="1"/>
  <c r="AC30" i="1"/>
  <c r="AC29" i="1"/>
  <c r="AD29" i="1"/>
  <c r="W28" i="1"/>
  <c r="AJ28" i="1"/>
  <c r="AC14" i="1"/>
  <c r="AD14" i="1"/>
  <c r="AE14" i="1"/>
  <c r="B19" i="2" s="1"/>
  <c r="B51" i="2" s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AJ13" i="1"/>
  <c r="AK13" i="1"/>
  <c r="AL13" i="1"/>
  <c r="AC13" i="1"/>
  <c r="AD13" i="1"/>
  <c r="AE13" i="1"/>
  <c r="V13" i="1"/>
  <c r="X13" i="1" s="1"/>
  <c r="W13" i="1"/>
  <c r="F13" i="1"/>
  <c r="G13" i="1"/>
  <c r="M13" i="1"/>
  <c r="O13" i="1" s="1"/>
  <c r="N13" i="1"/>
  <c r="P13" i="1"/>
  <c r="H25" i="1" l="1"/>
  <c r="AL21" i="1"/>
  <c r="I23" i="2" s="1"/>
  <c r="I55" i="2" s="1"/>
  <c r="N32" i="1"/>
  <c r="M32" i="1"/>
  <c r="M21" i="1"/>
  <c r="O21" i="1" s="1"/>
  <c r="I11" i="2" s="1"/>
  <c r="I43" i="2" s="1"/>
  <c r="M23" i="1"/>
  <c r="M25" i="1"/>
  <c r="N28" i="1"/>
  <c r="M29" i="1"/>
  <c r="N21" i="1"/>
  <c r="Q15" i="1"/>
  <c r="C8" i="2"/>
  <c r="C40" i="2" s="1"/>
  <c r="X16" i="1"/>
  <c r="D15" i="2" s="1"/>
  <c r="D47" i="2" s="1"/>
  <c r="W33" i="1"/>
  <c r="V33" i="1"/>
  <c r="X33" i="1" s="1"/>
  <c r="U15" i="2" s="1"/>
  <c r="U47" i="2" s="1"/>
  <c r="V27" i="1"/>
  <c r="V24" i="1"/>
  <c r="W25" i="1"/>
  <c r="W30" i="1"/>
  <c r="N23" i="1"/>
  <c r="W24" i="1"/>
  <c r="W27" i="1"/>
  <c r="F35" i="1"/>
  <c r="G35" i="1"/>
  <c r="G31" i="1"/>
  <c r="F31" i="1"/>
  <c r="H31" i="1" s="1"/>
  <c r="F29" i="1"/>
  <c r="G28" i="1"/>
  <c r="F27" i="1"/>
  <c r="H27" i="1" s="1"/>
  <c r="G21" i="1"/>
  <c r="H21" i="1" s="1"/>
  <c r="G23" i="1"/>
  <c r="G25" i="1"/>
  <c r="G30" i="1"/>
  <c r="H30" i="1" s="1"/>
  <c r="F28" i="1"/>
  <c r="H28" i="1" s="1"/>
  <c r="G27" i="1"/>
  <c r="F20" i="1"/>
  <c r="F22" i="1"/>
  <c r="F24" i="1"/>
  <c r="F26" i="1"/>
  <c r="G20" i="1"/>
  <c r="G22" i="1"/>
  <c r="G24" i="1"/>
  <c r="G26" i="1"/>
  <c r="G29" i="1"/>
  <c r="AL28" i="1"/>
  <c r="P23" i="2" s="1"/>
  <c r="P55" i="2" s="1"/>
  <c r="N25" i="1"/>
  <c r="F23" i="1"/>
  <c r="H23" i="1" s="1"/>
  <c r="G8" i="2"/>
  <c r="G40" i="2" s="1"/>
  <c r="V23" i="1"/>
  <c r="X23" i="1" s="1"/>
  <c r="K15" i="2" s="1"/>
  <c r="K47" i="2" s="1"/>
  <c r="X20" i="1"/>
  <c r="H15" i="2" s="1"/>
  <c r="H47" i="2" s="1"/>
  <c r="AJ35" i="1"/>
  <c r="AK35" i="1"/>
  <c r="AK31" i="1"/>
  <c r="AJ31" i="1"/>
  <c r="AK20" i="1"/>
  <c r="AK21" i="1"/>
  <c r="AK22" i="1"/>
  <c r="AK23" i="1"/>
  <c r="AK24" i="1"/>
  <c r="AK25" i="1"/>
  <c r="AL25" i="1" s="1"/>
  <c r="M23" i="2" s="1"/>
  <c r="M55" i="2" s="1"/>
  <c r="AK26" i="1"/>
  <c r="AJ30" i="1"/>
  <c r="AJ27" i="1"/>
  <c r="AJ20" i="1"/>
  <c r="AL20" i="1" s="1"/>
  <c r="H23" i="2" s="1"/>
  <c r="H55" i="2" s="1"/>
  <c r="AJ24" i="1"/>
  <c r="AL24" i="1" s="1"/>
  <c r="L23" i="2" s="1"/>
  <c r="L55" i="2" s="1"/>
  <c r="AJ29" i="1"/>
  <c r="AK28" i="1"/>
  <c r="AK27" i="1"/>
  <c r="AJ23" i="1"/>
  <c r="AL23" i="1" s="1"/>
  <c r="K23" i="2" s="1"/>
  <c r="K55" i="2" s="1"/>
  <c r="AK29" i="1"/>
  <c r="AJ22" i="1"/>
  <c r="AJ26" i="1"/>
  <c r="AK30" i="1"/>
  <c r="AE29" i="1"/>
  <c r="Q19" i="2" s="1"/>
  <c r="Q51" i="2" s="1"/>
  <c r="H14" i="1"/>
  <c r="O19" i="1"/>
  <c r="G11" i="2" s="1"/>
  <c r="G43" i="2" s="1"/>
  <c r="O17" i="1"/>
  <c r="E11" i="2" s="1"/>
  <c r="E43" i="2" s="1"/>
  <c r="O15" i="1"/>
  <c r="C11" i="2" s="1"/>
  <c r="C43" i="2" s="1"/>
  <c r="AD33" i="1"/>
  <c r="AC33" i="1"/>
  <c r="AE33" i="1" s="1"/>
  <c r="U19" i="2" s="1"/>
  <c r="U51" i="2" s="1"/>
  <c r="W32" i="1"/>
  <c r="V32" i="1"/>
  <c r="M35" i="1"/>
  <c r="N35" i="1"/>
  <c r="O35" i="1" s="1"/>
  <c r="M31" i="1"/>
  <c r="O31" i="1" s="1"/>
  <c r="S11" i="2" s="1"/>
  <c r="S43" i="2" s="1"/>
  <c r="N31" i="1"/>
  <c r="M30" i="1"/>
  <c r="N29" i="1"/>
  <c r="H13" i="1"/>
  <c r="Q13" i="1" s="1"/>
  <c r="AC28" i="1"/>
  <c r="V30" i="1"/>
  <c r="M28" i="1"/>
  <c r="O28" i="1" s="1"/>
  <c r="P11" i="2" s="1"/>
  <c r="P43" i="2" s="1"/>
  <c r="N30" i="1"/>
  <c r="N26" i="1"/>
  <c r="N24" i="1"/>
  <c r="N22" i="1"/>
  <c r="N20" i="1"/>
  <c r="H18" i="1"/>
  <c r="H16" i="1"/>
  <c r="W26" i="1"/>
  <c r="V25" i="1"/>
  <c r="X25" i="1" s="1"/>
  <c r="M15" i="2" s="1"/>
  <c r="M47" i="2" s="1"/>
  <c r="W22" i="1"/>
  <c r="V21" i="1"/>
  <c r="X21" i="1" s="1"/>
  <c r="I15" i="2" s="1"/>
  <c r="I47" i="2" s="1"/>
  <c r="AD25" i="1"/>
  <c r="AK33" i="1"/>
  <c r="AJ33" i="1"/>
  <c r="AC27" i="1"/>
  <c r="AE27" i="1" s="1"/>
  <c r="O19" i="2" s="1"/>
  <c r="O51" i="2" s="1"/>
  <c r="AD32" i="1"/>
  <c r="AC32" i="1"/>
  <c r="AE32" i="1" s="1"/>
  <c r="T19" i="2" s="1"/>
  <c r="T51" i="2" s="1"/>
  <c r="V35" i="1"/>
  <c r="W35" i="1"/>
  <c r="W31" i="1"/>
  <c r="V31" i="1"/>
  <c r="X31" i="1" s="1"/>
  <c r="S15" i="2" s="1"/>
  <c r="S47" i="2" s="1"/>
  <c r="W29" i="1"/>
  <c r="V28" i="1"/>
  <c r="X28" i="1" s="1"/>
  <c r="P15" i="2" s="1"/>
  <c r="P47" i="2" s="1"/>
  <c r="G33" i="1"/>
  <c r="F33" i="1"/>
  <c r="H33" i="1" s="1"/>
  <c r="V29" i="1"/>
  <c r="X29" i="1" s="1"/>
  <c r="Q15" i="2" s="1"/>
  <c r="Q47" i="2" s="1"/>
  <c r="AD30" i="1"/>
  <c r="AE30" i="1" s="1"/>
  <c r="R19" i="2" s="1"/>
  <c r="R51" i="2" s="1"/>
  <c r="M26" i="1"/>
  <c r="O26" i="1" s="1"/>
  <c r="N11" i="2" s="1"/>
  <c r="N43" i="2" s="1"/>
  <c r="M24" i="1"/>
  <c r="O24" i="1" s="1"/>
  <c r="L11" i="2" s="1"/>
  <c r="L43" i="2" s="1"/>
  <c r="M22" i="1"/>
  <c r="M20" i="1"/>
  <c r="O18" i="1"/>
  <c r="F11" i="2" s="1"/>
  <c r="F43" i="2" s="1"/>
  <c r="O16" i="1"/>
  <c r="D11" i="2" s="1"/>
  <c r="D43" i="2" s="1"/>
  <c r="X14" i="1"/>
  <c r="B15" i="2" s="1"/>
  <c r="B47" i="2" s="1"/>
  <c r="V26" i="1"/>
  <c r="W23" i="1"/>
  <c r="V22" i="1"/>
  <c r="X22" i="1" s="1"/>
  <c r="J15" i="2" s="1"/>
  <c r="J47" i="2" s="1"/>
  <c r="AD26" i="1"/>
  <c r="AD22" i="1"/>
  <c r="AJ32" i="1"/>
  <c r="AK32" i="1"/>
  <c r="AD35" i="1"/>
  <c r="AC35" i="1"/>
  <c r="AE35" i="1" s="1"/>
  <c r="AD31" i="1"/>
  <c r="AC31" i="1"/>
  <c r="AE31" i="1" s="1"/>
  <c r="S19" i="2" s="1"/>
  <c r="S51" i="2" s="1"/>
  <c r="AC20" i="1"/>
  <c r="AE20" i="1" s="1"/>
  <c r="H19" i="2" s="1"/>
  <c r="H51" i="2" s="1"/>
  <c r="AC21" i="1"/>
  <c r="AE21" i="1" s="1"/>
  <c r="I19" i="2" s="1"/>
  <c r="I51" i="2" s="1"/>
  <c r="AC22" i="1"/>
  <c r="AE22" i="1" s="1"/>
  <c r="J19" i="2" s="1"/>
  <c r="J51" i="2" s="1"/>
  <c r="AC23" i="1"/>
  <c r="AE23" i="1" s="1"/>
  <c r="K19" i="2" s="1"/>
  <c r="K51" i="2" s="1"/>
  <c r="AC24" i="1"/>
  <c r="AE24" i="1" s="1"/>
  <c r="L19" i="2" s="1"/>
  <c r="L51" i="2" s="1"/>
  <c r="AC25" i="1"/>
  <c r="AC26" i="1"/>
  <c r="AE26" i="1" s="1"/>
  <c r="N19" i="2" s="1"/>
  <c r="N51" i="2" s="1"/>
  <c r="AD28" i="1"/>
  <c r="N27" i="1"/>
  <c r="O27" i="1" s="1"/>
  <c r="O11" i="2" s="1"/>
  <c r="O43" i="2" s="1"/>
  <c r="N33" i="1"/>
  <c r="M33" i="1"/>
  <c r="O33" i="1" s="1"/>
  <c r="U11" i="2" s="1"/>
  <c r="U43" i="2" s="1"/>
  <c r="F32" i="1"/>
  <c r="H32" i="1" s="1"/>
  <c r="G32" i="1"/>
  <c r="AJ34" i="1"/>
  <c r="AK34" i="1"/>
  <c r="AD34" i="1"/>
  <c r="AC34" i="1"/>
  <c r="V34" i="1"/>
  <c r="W34" i="1"/>
  <c r="M34" i="1"/>
  <c r="O34" i="1" s="1"/>
  <c r="V11" i="2" s="1"/>
  <c r="V43" i="2" s="1"/>
  <c r="N34" i="1"/>
  <c r="G34" i="1"/>
  <c r="F34" i="1"/>
  <c r="H34" i="1" s="1"/>
  <c r="P29" i="1"/>
  <c r="P30" i="1"/>
  <c r="Q7" i="2"/>
  <c r="Q39" i="2" s="1"/>
  <c r="I8" i="2" l="1"/>
  <c r="I40" i="2" s="1"/>
  <c r="Q21" i="1"/>
  <c r="Q30" i="1"/>
  <c r="R8" i="2"/>
  <c r="R40" i="2" s="1"/>
  <c r="T8" i="2"/>
  <c r="T40" i="2" s="1"/>
  <c r="Q33" i="1"/>
  <c r="U8" i="2"/>
  <c r="U40" i="2" s="1"/>
  <c r="H24" i="1"/>
  <c r="P8" i="2"/>
  <c r="P40" i="2" s="1"/>
  <c r="Q28" i="1"/>
  <c r="Q31" i="1"/>
  <c r="S8" i="2"/>
  <c r="S40" i="2" s="1"/>
  <c r="Q17" i="1"/>
  <c r="Q34" i="1"/>
  <c r="V8" i="2"/>
  <c r="V40" i="2" s="1"/>
  <c r="AL32" i="1"/>
  <c r="T23" i="2" s="1"/>
  <c r="T55" i="2" s="1"/>
  <c r="W11" i="2"/>
  <c r="W43" i="2" s="1"/>
  <c r="AL26" i="1"/>
  <c r="N23" i="2" s="1"/>
  <c r="N55" i="2" s="1"/>
  <c r="H22" i="1"/>
  <c r="Q27" i="1"/>
  <c r="O8" i="2"/>
  <c r="O40" i="2" s="1"/>
  <c r="M8" i="2"/>
  <c r="M40" i="2" s="1"/>
  <c r="X34" i="1"/>
  <c r="V15" i="2" s="1"/>
  <c r="V47" i="2" s="1"/>
  <c r="AL34" i="1"/>
  <c r="V23" i="2" s="1"/>
  <c r="V55" i="2" s="1"/>
  <c r="AE25" i="1"/>
  <c r="M19" i="2" s="1"/>
  <c r="M51" i="2" s="1"/>
  <c r="W19" i="2"/>
  <c r="W51" i="2" s="1"/>
  <c r="X26" i="1"/>
  <c r="N15" i="2" s="1"/>
  <c r="N47" i="2" s="1"/>
  <c r="O20" i="1"/>
  <c r="H11" i="2" s="1"/>
  <c r="H43" i="2" s="1"/>
  <c r="D8" i="2"/>
  <c r="D40" i="2" s="1"/>
  <c r="Q16" i="1"/>
  <c r="X30" i="1"/>
  <c r="R15" i="2" s="1"/>
  <c r="R47" i="2" s="1"/>
  <c r="O30" i="1"/>
  <c r="R11" i="2" s="1"/>
  <c r="R43" i="2" s="1"/>
  <c r="B8" i="2"/>
  <c r="B40" i="2" s="1"/>
  <c r="Q14" i="1"/>
  <c r="AL22" i="1"/>
  <c r="J23" i="2" s="1"/>
  <c r="J55" i="2" s="1"/>
  <c r="AL27" i="1"/>
  <c r="O23" i="2" s="1"/>
  <c r="O55" i="2" s="1"/>
  <c r="AL35" i="1"/>
  <c r="Q19" i="1"/>
  <c r="H20" i="1"/>
  <c r="X24" i="1"/>
  <c r="L15" i="2" s="1"/>
  <c r="L47" i="2" s="1"/>
  <c r="O25" i="1"/>
  <c r="M11" i="2" s="1"/>
  <c r="M43" i="2" s="1"/>
  <c r="O32" i="1"/>
  <c r="T11" i="2" s="1"/>
  <c r="T43" i="2" s="1"/>
  <c r="AE34" i="1"/>
  <c r="V19" i="2" s="1"/>
  <c r="V51" i="2" s="1"/>
  <c r="O22" i="1"/>
  <c r="J11" i="2" s="1"/>
  <c r="J43" i="2" s="1"/>
  <c r="X35" i="1"/>
  <c r="AL33" i="1"/>
  <c r="U23" i="2" s="1"/>
  <c r="U55" i="2" s="1"/>
  <c r="Q18" i="1"/>
  <c r="F8" i="2"/>
  <c r="F40" i="2" s="1"/>
  <c r="AE28" i="1"/>
  <c r="P19" i="2" s="1"/>
  <c r="P51" i="2" s="1"/>
  <c r="X32" i="1"/>
  <c r="T15" i="2" s="1"/>
  <c r="T47" i="2" s="1"/>
  <c r="AL29" i="1"/>
  <c r="Q23" i="2" s="1"/>
  <c r="Q55" i="2" s="1"/>
  <c r="AL30" i="1"/>
  <c r="R23" i="2" s="1"/>
  <c r="R55" i="2" s="1"/>
  <c r="AL31" i="1"/>
  <c r="S23" i="2" s="1"/>
  <c r="S55" i="2" s="1"/>
  <c r="Q23" i="1"/>
  <c r="K8" i="2"/>
  <c r="K40" i="2" s="1"/>
  <c r="H26" i="1"/>
  <c r="H29" i="1"/>
  <c r="H35" i="1"/>
  <c r="X27" i="1"/>
  <c r="O15" i="2" s="1"/>
  <c r="O47" i="2" s="1"/>
  <c r="O29" i="1"/>
  <c r="Q11" i="2" s="1"/>
  <c r="Q43" i="2" s="1"/>
  <c r="O23" i="1"/>
  <c r="K11" i="2" s="1"/>
  <c r="K43" i="2" s="1"/>
  <c r="W8" i="2" l="1"/>
  <c r="W40" i="2" s="1"/>
  <c r="Q35" i="1"/>
  <c r="Q29" i="1"/>
  <c r="Q8" i="2"/>
  <c r="Q40" i="2" s="1"/>
  <c r="W15" i="2"/>
  <c r="W47" i="2" s="1"/>
  <c r="W23" i="2"/>
  <c r="W55" i="2" s="1"/>
  <c r="Q26" i="1"/>
  <c r="N8" i="2"/>
  <c r="N40" i="2" s="1"/>
  <c r="Q22" i="1"/>
  <c r="J8" i="2"/>
  <c r="J40" i="2" s="1"/>
  <c r="Q32" i="1"/>
  <c r="Q20" i="1"/>
  <c r="H8" i="2"/>
  <c r="H40" i="2" s="1"/>
  <c r="Q25" i="1"/>
  <c r="Q24" i="1"/>
  <c r="L8" i="2"/>
  <c r="L40" i="2" s="1"/>
</calcChain>
</file>

<file path=xl/sharedStrings.xml><?xml version="1.0" encoding="utf-8"?>
<sst xmlns="http://schemas.openxmlformats.org/spreadsheetml/2006/main" count="284" uniqueCount="73">
  <si>
    <t>DEMANDA MAXIMA ALIMENTADORES</t>
  </si>
  <si>
    <t>Meses</t>
  </si>
  <si>
    <t>mayo a septiembre</t>
  </si>
  <si>
    <t>HP: de</t>
  </si>
  <si>
    <t>a</t>
  </si>
  <si>
    <t>BARRA</t>
  </si>
  <si>
    <t>PUNTA ARENAS</t>
  </si>
  <si>
    <t>TRES PUENTES</t>
  </si>
  <si>
    <t>SSMM PA</t>
  </si>
  <si>
    <t>PUERTO NATALES</t>
  </si>
  <si>
    <t>PORVENIR</t>
  </si>
  <si>
    <t>PUERTO WILLIAMS</t>
  </si>
  <si>
    <t>MES</t>
  </si>
  <si>
    <t>DDA MAX (KW)</t>
  </si>
  <si>
    <t>FECHA</t>
  </si>
  <si>
    <t>HORA</t>
  </si>
  <si>
    <t>DHP</t>
  </si>
  <si>
    <t>Max 1 HP
Ult.12 meses</t>
  </si>
  <si>
    <t>Max 2 HP
Ult.12 meses</t>
  </si>
  <si>
    <t>Dda. Max</t>
  </si>
  <si>
    <t>Compra Total</t>
  </si>
  <si>
    <t>SISTEMA PUNTA ARENAS</t>
  </si>
  <si>
    <t>NOV</t>
  </si>
  <si>
    <t>DIC</t>
  </si>
  <si>
    <t>ENE</t>
  </si>
  <si>
    <t>FEB</t>
  </si>
  <si>
    <t>MAR</t>
  </si>
  <si>
    <t>ABR</t>
  </si>
  <si>
    <t>MAY</t>
  </si>
  <si>
    <t>JUN</t>
  </si>
  <si>
    <t>JUL.</t>
  </si>
  <si>
    <t>AGO</t>
  </si>
  <si>
    <t>SEPT</t>
  </si>
  <si>
    <t>OCT</t>
  </si>
  <si>
    <t>JUL</t>
  </si>
  <si>
    <t>SEP</t>
  </si>
  <si>
    <t>Barra Punta Arenas</t>
  </si>
  <si>
    <t>Barra Tres Puentes</t>
  </si>
  <si>
    <t>Total</t>
  </si>
  <si>
    <t>Sistema Puerto Natales</t>
  </si>
  <si>
    <t>Barra Puerto Natales</t>
  </si>
  <si>
    <t>Sistema Porvenir</t>
  </si>
  <si>
    <t>Sistema Puerto Williams</t>
  </si>
  <si>
    <t>Barra Porvenir</t>
  </si>
  <si>
    <t>Barra Puerto Williams</t>
  </si>
  <si>
    <t>AÑO</t>
  </si>
  <si>
    <t>BARRA PUNTA ARENAS</t>
  </si>
  <si>
    <t>Compra Potencia (kW)</t>
  </si>
  <si>
    <t>Sistema Punta Arenas</t>
  </si>
  <si>
    <t>KWh-mes</t>
  </si>
  <si>
    <t>Energía Alimentadores</t>
  </si>
  <si>
    <t>BARRA TRES PUENTES</t>
  </si>
  <si>
    <t>SISTEMA PUERTO NATALES</t>
  </si>
  <si>
    <t>BARRA PUERTO NATALES</t>
  </si>
  <si>
    <t>BARRA PUERTO WILLIAMS</t>
  </si>
  <si>
    <t>BARRA PORVENIR</t>
  </si>
  <si>
    <t>SISTEMA PORVENIR</t>
  </si>
  <si>
    <t>SISTEMA PUERTO WILLIAMS</t>
  </si>
  <si>
    <t>Energía  (kWh)</t>
  </si>
  <si>
    <t>Potencia (KW)</t>
  </si>
  <si>
    <t>RETIROS DE ENERGIA Y POTENCIA POR BARRA - TOTAL SISTEMAS</t>
  </si>
  <si>
    <t>RETIROS DE ENERGIA Y POTENCIA POR BARRA - CLIENTE LIBRE EDELMAG</t>
  </si>
  <si>
    <t>RETIROS DE ENERGIA Y POTENCIA POR BARRA - CLIENTES REGULADOS</t>
  </si>
  <si>
    <t>Compra de Energía y Potencia Cliente Libre</t>
  </si>
  <si>
    <t>SSMM Punta Arenas - Barra Tres Puentes</t>
  </si>
  <si>
    <t>kWh</t>
  </si>
  <si>
    <t>kW</t>
  </si>
  <si>
    <t>Traspaso de compra energía</t>
  </si>
  <si>
    <t>Pérdida Energia</t>
  </si>
  <si>
    <t>Traspaso de compra potencia</t>
  </si>
  <si>
    <t>Pérdida Potencia</t>
  </si>
  <si>
    <t>Venta de energía</t>
  </si>
  <si>
    <t>Venta de Potencia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</si>
</sst>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 * #,##0_ ;_ * \-#,##0_ ;_ * &quot;-&quot;_ ;_ @_ "/>
    <numFmt numFmtId="164" formatCode="General_)"/>
    <numFmt numFmtId="165" formatCode="h:mm:ss;@"/>
    <numFmt numFmtId="166" formatCode="__@"/>
    <numFmt numFmtId="167" formatCode="#,##0__"/>
    <numFmt numFmtId="168" formatCode="[$-C0A]mmm\-yy;@"/>
    <numFmt numFmtId="169" formatCode="_-* #,##0.00\ _€_-;\-* #,##0.00\ _€_-;_-* &quot;-&quot;??\ _€_-;_-@_-"/>
  </numFmts>
  <fonts count="14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164" fontId="0" fillId="0" borderId="0"/>
    <xf numFmtId="0" fontId="7" fillId="0" borderId="0"/>
    <xf numFmtId="0" fontId="7" fillId="0" borderId="0"/>
    <xf numFmtId="16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41" fontId="13" fillId="0" borderId="0" applyFont="0" applyFill="0" applyBorder="0" applyAlignment="0" applyProtection="0"/>
  </cellStyleXfs>
  <cellXfs count="95">
    <xf numFmtId="164" fontId="0" fillId="0" borderId="0" xfId="0"/>
    <xf numFmtId="164" fontId="1" fillId="0" borderId="0" xfId="0" applyFont="1" applyAlignment="1">
      <alignment vertical="center"/>
    </xf>
    <xf numFmtId="164" fontId="2" fillId="0" borderId="0" xfId="0" applyFont="1" applyAlignment="1">
      <alignment vertical="center"/>
    </xf>
    <xf numFmtId="164" fontId="2" fillId="0" borderId="0" xfId="0" applyFont="1" applyAlignment="1">
      <alignment horizontal="right" vertical="center"/>
    </xf>
    <xf numFmtId="165" fontId="2" fillId="0" borderId="0" xfId="0" applyNumberFormat="1" applyFont="1" applyBorder="1" applyAlignment="1">
      <alignment horizontal="center" vertical="center"/>
    </xf>
    <xf numFmtId="164" fontId="1" fillId="2" borderId="1" xfId="0" applyFont="1" applyFill="1" applyBorder="1" applyAlignment="1">
      <alignment horizontal="center" vertical="center"/>
    </xf>
    <xf numFmtId="164" fontId="1" fillId="2" borderId="7" xfId="0" applyFont="1" applyFill="1" applyBorder="1" applyAlignment="1">
      <alignment horizontal="center" vertical="center" wrapText="1"/>
    </xf>
    <xf numFmtId="164" fontId="1" fillId="3" borderId="8" xfId="0" applyFont="1" applyFill="1" applyBorder="1" applyAlignment="1">
      <alignment horizontal="center" vertical="center" wrapText="1"/>
    </xf>
    <xf numFmtId="164" fontId="1" fillId="3" borderId="9" xfId="0" applyFont="1" applyFill="1" applyBorder="1" applyAlignment="1">
      <alignment horizontal="center" vertical="center" wrapText="1"/>
    </xf>
    <xf numFmtId="164" fontId="1" fillId="3" borderId="10" xfId="0" applyFont="1" applyFill="1" applyBorder="1" applyAlignment="1">
      <alignment horizontal="center" vertical="center" wrapText="1"/>
    </xf>
    <xf numFmtId="17" fontId="3" fillId="2" borderId="12" xfId="0" applyNumberFormat="1" applyFont="1" applyFill="1" applyBorder="1" applyAlignment="1">
      <alignment vertical="center"/>
    </xf>
    <xf numFmtId="3" fontId="2" fillId="0" borderId="2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>
      <alignment vertical="center"/>
    </xf>
    <xf numFmtId="3" fontId="4" fillId="0" borderId="15" xfId="0" applyNumberFormat="1" applyFont="1" applyFill="1" applyBorder="1" applyAlignment="1">
      <alignment vertical="center"/>
    </xf>
    <xf numFmtId="3" fontId="1" fillId="0" borderId="14" xfId="0" applyNumberFormat="1" applyFont="1" applyFill="1" applyBorder="1" applyAlignment="1">
      <alignment vertical="center"/>
    </xf>
    <xf numFmtId="17" fontId="3" fillId="2" borderId="7" xfId="0" applyNumberFormat="1" applyFont="1" applyFill="1" applyBorder="1" applyAlignment="1">
      <alignment vertical="center"/>
    </xf>
    <xf numFmtId="3" fontId="2" fillId="0" borderId="8" xfId="0" applyNumberFormat="1" applyFont="1" applyFill="1" applyBorder="1" applyAlignment="1">
      <alignment vertical="center"/>
    </xf>
    <xf numFmtId="3" fontId="2" fillId="0" borderId="9" xfId="0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3" fontId="2" fillId="0" borderId="3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vertical="center"/>
    </xf>
    <xf numFmtId="3" fontId="4" fillId="0" borderId="4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164" fontId="6" fillId="0" borderId="0" xfId="0" applyFont="1" applyFill="1" applyBorder="1" applyAlignment="1">
      <alignment vertical="center"/>
    </xf>
    <xf numFmtId="164" fontId="5" fillId="4" borderId="14" xfId="0" quotePrefix="1" applyNumberFormat="1" applyFont="1" applyFill="1" applyBorder="1" applyAlignment="1" applyProtection="1">
      <alignment horizontal="center" vertical="center"/>
    </xf>
    <xf numFmtId="164" fontId="5" fillId="4" borderId="14" xfId="0" applyNumberFormat="1" applyFont="1" applyFill="1" applyBorder="1" applyAlignment="1" applyProtection="1">
      <alignment horizontal="center" vertical="center"/>
    </xf>
    <xf numFmtId="164" fontId="6" fillId="0" borderId="0" xfId="0" applyFont="1" applyFill="1" applyAlignment="1">
      <alignment vertical="center"/>
    </xf>
    <xf numFmtId="164" fontId="6" fillId="0" borderId="0" xfId="0" applyFont="1" applyAlignment="1">
      <alignment vertical="center"/>
    </xf>
    <xf numFmtId="164" fontId="5" fillId="4" borderId="19" xfId="0" applyNumberFormat="1" applyFont="1" applyFill="1" applyBorder="1" applyAlignment="1" applyProtection="1">
      <alignment horizontal="center" vertical="center"/>
    </xf>
    <xf numFmtId="167" fontId="6" fillId="0" borderId="17" xfId="0" applyNumberFormat="1" applyFont="1" applyFill="1" applyBorder="1" applyAlignment="1" applyProtection="1">
      <alignment vertical="center"/>
      <protection locked="0"/>
    </xf>
    <xf numFmtId="164" fontId="3" fillId="0" borderId="0" xfId="0" applyFont="1"/>
    <xf numFmtId="164" fontId="8" fillId="0" borderId="0" xfId="0" applyFont="1"/>
    <xf numFmtId="3" fontId="3" fillId="0" borderId="14" xfId="0" applyNumberFormat="1" applyFont="1" applyFill="1" applyBorder="1" applyAlignment="1">
      <alignment vertical="center"/>
    </xf>
    <xf numFmtId="17" fontId="3" fillId="2" borderId="14" xfId="0" applyNumberFormat="1" applyFont="1" applyFill="1" applyBorder="1" applyAlignment="1">
      <alignment vertical="center"/>
    </xf>
    <xf numFmtId="164" fontId="8" fillId="3" borderId="14" xfId="0" applyFont="1" applyFill="1" applyBorder="1" applyAlignment="1">
      <alignment horizontal="center" vertical="center" wrapText="1"/>
    </xf>
    <xf numFmtId="164" fontId="3" fillId="3" borderId="14" xfId="0" applyFont="1" applyFill="1" applyBorder="1" applyAlignment="1">
      <alignment horizontal="center" vertical="center" wrapText="1"/>
    </xf>
    <xf numFmtId="14" fontId="2" fillId="0" borderId="14" xfId="0" applyNumberFormat="1" applyFont="1" applyFill="1" applyBorder="1" applyAlignment="1">
      <alignment horizontal="center" vertical="center"/>
    </xf>
    <xf numFmtId="166" fontId="6" fillId="0" borderId="16" xfId="0" applyNumberFormat="1" applyFont="1" applyFill="1" applyBorder="1" applyAlignment="1" applyProtection="1">
      <alignment horizontal="left" vertical="center"/>
    </xf>
    <xf numFmtId="167" fontId="6" fillId="0" borderId="22" xfId="0" applyNumberFormat="1" applyFont="1" applyFill="1" applyBorder="1" applyAlignment="1" applyProtection="1">
      <alignment vertical="center"/>
      <protection locked="0"/>
    </xf>
    <xf numFmtId="167" fontId="6" fillId="0" borderId="18" xfId="0" applyNumberFormat="1" applyFont="1" applyFill="1" applyBorder="1" applyAlignment="1" applyProtection="1">
      <alignment vertical="center"/>
      <protection locked="0"/>
    </xf>
    <xf numFmtId="166" fontId="6" fillId="0" borderId="21" xfId="0" applyNumberFormat="1" applyFont="1" applyFill="1" applyBorder="1" applyAlignment="1" applyProtection="1">
      <alignment horizontal="left" vertical="center"/>
    </xf>
    <xf numFmtId="166" fontId="6" fillId="0" borderId="23" xfId="0" applyNumberFormat="1" applyFont="1" applyFill="1" applyBorder="1" applyAlignment="1" applyProtection="1">
      <alignment horizontal="left" vertical="center"/>
    </xf>
    <xf numFmtId="164" fontId="1" fillId="3" borderId="11" xfId="0" applyFont="1" applyFill="1" applyBorder="1" applyAlignment="1">
      <alignment horizontal="center" vertical="center" wrapText="1"/>
    </xf>
    <xf numFmtId="164" fontId="3" fillId="3" borderId="20" xfId="0" applyFont="1" applyFill="1" applyBorder="1" applyAlignment="1">
      <alignment horizontal="center" vertical="center" wrapText="1"/>
    </xf>
    <xf numFmtId="17" fontId="3" fillId="2" borderId="23" xfId="0" applyNumberFormat="1" applyFont="1" applyFill="1" applyBorder="1" applyAlignment="1">
      <alignment vertical="center"/>
    </xf>
    <xf numFmtId="166" fontId="6" fillId="0" borderId="25" xfId="0" applyNumberFormat="1" applyFont="1" applyFill="1" applyBorder="1" applyAlignment="1" applyProtection="1">
      <alignment horizontal="left" vertical="center"/>
    </xf>
    <xf numFmtId="168" fontId="8" fillId="2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3" fontId="3" fillId="0" borderId="0" xfId="2" applyNumberFormat="1" applyFont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0" fontId="3" fillId="0" borderId="0" xfId="8" applyFont="1" applyBorder="1" applyAlignment="1">
      <alignment vertical="center"/>
    </xf>
    <xf numFmtId="0" fontId="9" fillId="0" borderId="0" xfId="8" applyFont="1" applyAlignment="1">
      <alignment horizontal="left" vertical="center" indent="1"/>
    </xf>
    <xf numFmtId="0" fontId="3" fillId="0" borderId="0" xfId="8" applyFont="1" applyFill="1" applyBorder="1" applyAlignment="1">
      <alignment vertical="center"/>
    </xf>
    <xf numFmtId="3" fontId="3" fillId="0" borderId="0" xfId="8" applyNumberFormat="1" applyFont="1" applyBorder="1" applyAlignment="1">
      <alignment vertical="center"/>
    </xf>
    <xf numFmtId="3" fontId="8" fillId="0" borderId="0" xfId="8" applyNumberFormat="1" applyFont="1" applyBorder="1" applyAlignment="1">
      <alignment vertical="center"/>
    </xf>
    <xf numFmtId="0" fontId="8" fillId="0" borderId="0" xfId="8" applyFont="1" applyFill="1" applyBorder="1" applyAlignment="1">
      <alignment vertical="center"/>
    </xf>
    <xf numFmtId="17" fontId="10" fillId="2" borderId="14" xfId="0" applyNumberFormat="1" applyFont="1" applyFill="1" applyBorder="1" applyAlignment="1">
      <alignment vertical="center"/>
    </xf>
    <xf numFmtId="3" fontId="10" fillId="0" borderId="14" xfId="0" applyNumberFormat="1" applyFont="1" applyFill="1" applyBorder="1" applyAlignment="1">
      <alignment vertical="center"/>
    </xf>
    <xf numFmtId="17" fontId="10" fillId="2" borderId="12" xfId="0" applyNumberFormat="1" applyFont="1" applyFill="1" applyBorder="1" applyAlignment="1">
      <alignment vertical="center"/>
    </xf>
    <xf numFmtId="3" fontId="11" fillId="0" borderId="13" xfId="0" applyNumberFormat="1" applyFont="1" applyFill="1" applyBorder="1" applyAlignment="1">
      <alignment vertical="center"/>
    </xf>
    <xf numFmtId="3" fontId="11" fillId="0" borderId="14" xfId="0" applyNumberFormat="1" applyFont="1" applyFill="1" applyBorder="1" applyAlignment="1">
      <alignment horizontal="center" vertical="center"/>
    </xf>
    <xf numFmtId="165" fontId="11" fillId="0" borderId="14" xfId="0" applyNumberFormat="1" applyFont="1" applyFill="1" applyBorder="1" applyAlignment="1">
      <alignment horizontal="center" vertical="center"/>
    </xf>
    <xf numFmtId="3" fontId="11" fillId="0" borderId="14" xfId="0" applyNumberFormat="1" applyFont="1" applyFill="1" applyBorder="1" applyAlignment="1">
      <alignment vertical="center"/>
    </xf>
    <xf numFmtId="3" fontId="12" fillId="0" borderId="15" xfId="0" applyNumberFormat="1" applyFont="1" applyFill="1" applyBorder="1" applyAlignment="1">
      <alignment vertical="center"/>
    </xf>
    <xf numFmtId="3" fontId="12" fillId="0" borderId="14" xfId="0" applyNumberFormat="1" applyFont="1" applyFill="1" applyBorder="1" applyAlignment="1">
      <alignment vertical="center"/>
    </xf>
    <xf numFmtId="164" fontId="11" fillId="0" borderId="0" xfId="0" applyFont="1" applyAlignment="1">
      <alignment vertical="center"/>
    </xf>
    <xf numFmtId="3" fontId="10" fillId="0" borderId="0" xfId="8" applyNumberFormat="1" applyFont="1" applyBorder="1" applyAlignment="1">
      <alignment vertical="center"/>
    </xf>
    <xf numFmtId="167" fontId="6" fillId="0" borderId="21" xfId="0" applyNumberFormat="1" applyFont="1" applyFill="1" applyBorder="1" applyAlignment="1" applyProtection="1">
      <alignment vertical="center"/>
      <protection locked="0"/>
    </xf>
    <xf numFmtId="167" fontId="6" fillId="0" borderId="23" xfId="0" applyNumberFormat="1" applyFont="1" applyFill="1" applyBorder="1" applyAlignment="1" applyProtection="1">
      <alignment vertical="center"/>
      <protection locked="0"/>
    </xf>
    <xf numFmtId="167" fontId="6" fillId="5" borderId="22" xfId="0" applyNumberFormat="1" applyFont="1" applyFill="1" applyBorder="1" applyAlignment="1" applyProtection="1">
      <alignment vertical="center"/>
      <protection locked="0"/>
    </xf>
    <xf numFmtId="41" fontId="6" fillId="0" borderId="0" xfId="9" applyFont="1" applyFill="1" applyAlignment="1">
      <alignment vertical="center"/>
    </xf>
    <xf numFmtId="41" fontId="6" fillId="0" borderId="0" xfId="9" applyFont="1" applyAlignment="1">
      <alignment vertical="center"/>
    </xf>
    <xf numFmtId="17" fontId="6" fillId="0" borderId="0" xfId="0" applyNumberFormat="1" applyFont="1" applyFill="1" applyAlignment="1">
      <alignment vertical="center"/>
    </xf>
    <xf numFmtId="164" fontId="5" fillId="0" borderId="0" xfId="0" applyNumberFormat="1" applyFont="1" applyBorder="1" applyAlignment="1" applyProtection="1">
      <alignment horizontal="center" vertical="center"/>
    </xf>
    <xf numFmtId="164" fontId="5" fillId="4" borderId="19" xfId="0" applyNumberFormat="1" applyFont="1" applyFill="1" applyBorder="1" applyAlignment="1" applyProtection="1">
      <alignment horizontal="left" vertical="center"/>
    </xf>
    <xf numFmtId="164" fontId="5" fillId="4" borderId="24" xfId="0" applyNumberFormat="1" applyFont="1" applyFill="1" applyBorder="1" applyAlignment="1" applyProtection="1">
      <alignment horizontal="left" vertical="center"/>
    </xf>
    <xf numFmtId="164" fontId="5" fillId="0" borderId="0" xfId="0" applyNumberFormat="1" applyFont="1" applyBorder="1" applyAlignment="1" applyProtection="1">
      <alignment horizontal="left" vertical="center"/>
    </xf>
    <xf numFmtId="164" fontId="5" fillId="3" borderId="19" xfId="0" applyNumberFormat="1" applyFont="1" applyFill="1" applyBorder="1" applyAlignment="1" applyProtection="1">
      <alignment horizontal="left" vertical="center"/>
    </xf>
    <xf numFmtId="164" fontId="5" fillId="3" borderId="24" xfId="0" applyNumberFormat="1" applyFont="1" applyFill="1" applyBorder="1" applyAlignment="1" applyProtection="1">
      <alignment horizontal="left" vertical="center"/>
    </xf>
    <xf numFmtId="164" fontId="1" fillId="3" borderId="2" xfId="0" applyFont="1" applyFill="1" applyBorder="1" applyAlignment="1">
      <alignment horizontal="center" vertical="center"/>
    </xf>
    <xf numFmtId="164" fontId="1" fillId="3" borderId="3" xfId="0" applyFont="1" applyFill="1" applyBorder="1" applyAlignment="1">
      <alignment horizontal="center" vertical="center"/>
    </xf>
    <xf numFmtId="164" fontId="1" fillId="3" borderId="4" xfId="0" applyFont="1" applyFill="1" applyBorder="1" applyAlignment="1">
      <alignment horizontal="center" vertical="center"/>
    </xf>
    <xf numFmtId="164" fontId="1" fillId="3" borderId="5" xfId="0" applyFont="1" applyFill="1" applyBorder="1" applyAlignment="1">
      <alignment horizontal="center" vertical="center"/>
    </xf>
    <xf numFmtId="164" fontId="1" fillId="3" borderId="6" xfId="0" applyFont="1" applyFill="1" applyBorder="1" applyAlignment="1">
      <alignment horizontal="center" vertical="center"/>
    </xf>
    <xf numFmtId="164" fontId="2" fillId="2" borderId="21" xfId="0" applyFont="1" applyFill="1" applyBorder="1" applyAlignment="1">
      <alignment horizontal="center" vertical="center" wrapText="1"/>
    </xf>
    <xf numFmtId="164" fontId="2" fillId="2" borderId="23" xfId="0" applyFont="1" applyFill="1" applyBorder="1" applyAlignment="1">
      <alignment horizontal="center" vertical="center" wrapText="1"/>
    </xf>
    <xf numFmtId="164" fontId="8" fillId="3" borderId="20" xfId="0" applyFont="1" applyFill="1" applyBorder="1" applyAlignment="1">
      <alignment horizontal="center" vertical="center" wrapText="1"/>
    </xf>
    <xf numFmtId="164" fontId="8" fillId="3" borderId="14" xfId="0" applyFont="1" applyFill="1" applyBorder="1" applyAlignment="1">
      <alignment horizontal="center" vertical="center" wrapText="1"/>
    </xf>
  </cellXfs>
  <cellStyles count="10">
    <cellStyle name="Millares [0]" xfId="9" builtinId="6"/>
    <cellStyle name="Millares [0] 2" xfId="5" xr:uid="{69575FD9-1B4E-441C-831F-8E14429919C1}"/>
    <cellStyle name="Millares 2" xfId="3" xr:uid="{AD64DCC9-19B5-41EB-9DAD-409545E424D1}"/>
    <cellStyle name="Normal" xfId="0" builtinId="0"/>
    <cellStyle name="Normal 13 2 2" xfId="6" xr:uid="{D74752A4-46AB-4EE5-9398-36696E90DCC1}"/>
    <cellStyle name="Normal 15" xfId="8" xr:uid="{73282966-7154-43CF-9D8A-1146E9EDC80D}"/>
    <cellStyle name="Normal 174" xfId="2" xr:uid="{D18DFC17-32E4-49AE-B332-C39BD374EDA7}"/>
    <cellStyle name="Normal 2" xfId="1" xr:uid="{AD8DEE43-6EF7-46BD-A9D2-57F73A9B58D9}"/>
    <cellStyle name="Normal 2 10" xfId="7" xr:uid="{12BDF3E2-CB7A-4CDA-9DED-0801B8489381}"/>
    <cellStyle name="Porcentaje 2" xfId="4" xr:uid="{7337A94E-0E8A-43B2-B92E-34B42E6247DE}"/>
  </cellStyles>
  <dxfs count="18"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9" Type="http://schemas.openxmlformats.org/officeDocument/2006/relationships/calcChain" Target="calcChain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theme" Target="theme/theme1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DELMAG_51\SYS\USERS\COM\N_ALVARE\INFDIR\A&#209;O2000\ENER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users\Ejecutivos\Gerencia%20Adm.%20y%20Finanzas\Presentacion%201206\PRES_NUEVA_FINAL_DIC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Gerencia%20Comercial\DEPTARDIS\nalvarez\INFDIR\2005\Revision\Libro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FIN_TODO\Utilidad%20Relacionadas\Archivos%20Informe%20Nuevo%20FICH\Modelo%20Inf.%20Directorio%20NUEVO%20v13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elstgo.pplla.cl\Documents%20and%20Settings\ssbarrerad\Configuraci&#243;n%20local\Archivos%20temporales%20de%20Internet\Content.Outlook\J5UH65S0\Servicios%20TI-05%20Mayo%202010%20CGED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users\Ejecutivos\Directorio\Directorio%20Presentacion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Gerencia%20Comercial\DEPTARDIS\nalvarez\INFDIR\2007\May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jecutivos\Informe%20Directorio%202013\ENVIOS%20CGE\Ficha%20Trabajo\Junio\Edelmag_ficha_0613%20(HOJAS%20ADICIONALES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ublico/Presupuesto%20Administraciones/Pa2009_Distribucion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_XOVIEDO\SSMM_Proceso%202014-2018\SSMM\PROCESO%202010-2014\REVISI&#211;N\EDELAYS&#201;N\INFORME\Infraestructura\Infraestructura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erencia%20Comercial\DEPTARDIS\nalvarez\INFDIR\2007\May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vol1\Gerencia%20Comercial\Formulaci&#243;n_2004\Revisado\INDICES_2004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Ejecutivos\Informe%20Directorio%202017\REGULACION\Analisis%20Factorial\Evol_efectos_tarifas_062017_analisis%20factorial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fcorream\Datos%20de%20programa\Microsoft\Excel\EERR%20CGE-H%20NUEVO%202009%20v.00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jecutivos\Informe%20Directorio%202013\ENVIOS%20CGE\Ficha%20Trabajo\Julio\Edelmag_ficha_ME%20A%20DICIEMBRE%20real%20a%20julio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fcorream\Escritorio\Presupuesto%202009\Modelo%20Ebitda\Modelo%20Inf.%20Directorio%2012-2009p%20v00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Gerencia%20Comercial/Precios%20de%20Nudo/Estudio%20SSMM%202018-2022/IT%20CNE/IT%20CNE%20dic18/ANEXOS-1/COMA_CTLP_Edelmag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Gerencia%20Comercial/Precios%20de%20Nudo/Estudio%20SS.MM.%202014-2018/IT%20CNE/IT%2010_09_2014/Respaldos%20IT/PNudo%20Edelmag_CNE%20$_Jun%202014_Corregido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users\Ejecutivos\Gerencia%20Adm.%20y%20Finanzas\Pres%200906\PRES_NUEVA_FINAL_SEP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Gerencia%20Comercial/DEPTARGEN/Ingresos%20y%20Costos%20de%20Explotaci&#243;n/Ing%20y%20Costos%20Exp%202018/Costos/Compras/Operaciones/Demandas%20M&#225;ximas%20Alimentadores%20a&#241;o%202018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Gerencia%20Comercial/DEPTARGEN/Ingresos%20y%20Costos%20de%20Explotaci&#243;n/Ing%20y%20Costos%20Exp%202019/Costos/Compras/Operaciones/Demandas%20M&#225;ximas%20Alimentadores%20a&#241;o%202019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Publico\Informe%20Generacion\Antecedentes%20Alimentadores%20Generaci&#243;n%2020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Gerencia%20Comercial\Formulaci&#243;n_2004\Revisado\INDICES_2004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Publico\Informe%20Generacion\Antecedentes%20Alimentadores%20Generaci&#243;n%20202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ichaveza\Documents\Estabilizacion%20PNUDO\Repartici&#243;n%20Ingresos%20SSMM%20PArenas_022021v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delmag_51\sys\SYS\Gerencia%20Comercial\Formulaci&#243;n_2004\Revisado\INDICES_20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Documents%20and%20Settings\cyanez\Configuraci&#243;n%20local\Archivos%20temporales%20de%20Internet\OLK6F\Inf_Directorio_COMPLETO_2007_May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pereirad\AppData\Local\Microsoft\Windows\Temporary%20Internet%20Files\Content.Outlook\TZIX9VBN\Inf_Systep\Tratamiento%20Pecket\CNE_PA%20CTLP_%20con%20repartos%20operadores%20-%20V4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WIN95\TEMP\inf2601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DOCUME~1\acaro\CONFIG~1\Temp\INDICES_20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Cuadros%20Gerencia%20Disco\Datos%20Entrada%20Disco\Produccion%20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_0"/>
      <sheetName val="Cuadro_1"/>
      <sheetName val="Cuadro_7-1"/>
      <sheetName val="Est_Vta_Actual"/>
      <sheetName val="Est_Vta_Ant"/>
      <sheetName val="Anexo_I"/>
      <sheetName val="Anexo_II"/>
      <sheetName val="Tapa"/>
      <sheetName val="FORM_20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vidual "/>
      <sheetName val="TV RED"/>
      <sheetName val="INVERSA"/>
      <sheetName val="consolidado"/>
      <sheetName val="act-pas"/>
      <sheetName val="Exp_TV Red"/>
      <sheetName val="Indices_ede"/>
      <sheetName val="Indices_TV"/>
      <sheetName val="Comb_y_Lub "/>
      <sheetName val="VarCom"/>
      <sheetName val="Clientes_EDE"/>
      <sheetName val="Expl_Edelmag "/>
      <sheetName val="Expl_Ede2"/>
      <sheetName val="Dep"/>
      <sheetName val="MANT"/>
      <sheetName val="hrsUG"/>
      <sheetName val="MANT (2)"/>
      <sheetName val="PERSONAL"/>
      <sheetName val="PERSONAL (2)"/>
      <sheetName val="vtafisica"/>
      <sheetName val="ingresos_ede"/>
      <sheetName val="6"/>
      <sheetName val="Gráfico2"/>
      <sheetName val="covenant"/>
      <sheetName val="Gas 2004"/>
      <sheetName val="Gas 2002"/>
      <sheetName val="Gas 2002 (2)"/>
      <sheetName val="Gas 2005a"/>
      <sheetName val="datos edelmag"/>
      <sheetName val="graficoCediesel"/>
      <sheetName val="graficoCegas"/>
      <sheetName val="TP"/>
      <sheetName val="PN"/>
      <sheetName val="PO"/>
      <sheetName val="Cortes"/>
      <sheetName val="Graficos"/>
      <sheetName val="Comyvtas"/>
      <sheetName val="vtaloca"/>
      <sheetName val="BCEind"/>
      <sheetName val="Expl_Ede3"/>
      <sheetName val="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  <sheetName val="FORM_2006"/>
      <sheetName val="Anexo_II"/>
      <sheetName val="Cuadro_1"/>
      <sheetName val="#¡REF"/>
      <sheetName val="CÁLCULOS"/>
      <sheetName val="Libro3"/>
      <sheetName val="c13fis"/>
      <sheetName val="M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por Sector"/>
      <sheetName val="Graficos Sector-País"/>
      <sheetName val="Detalle unid. negocios"/>
      <sheetName val="Ebitda Consol. y VPP CGE"/>
      <sheetName val="EBITDA Empresas"/>
      <sheetName val="Indicadores Finacieros"/>
      <sheetName val="Inversiones Empresas"/>
      <sheetName val="Indicadores RRHH"/>
      <sheetName val="EERR CGE (Directorio) "/>
      <sheetName val="Relacionadas"/>
      <sheetName val="Balance CGE"/>
      <sheetName val="Var. Op. Elec. FICH"/>
      <sheetName val="Var. Op. GLP FICH"/>
      <sheetName val="Var. Op. GN FICH"/>
      <sheetName val="Res. Ppal. Emp."/>
      <sheetName val="UUN"/>
      <sheetName val="Inf. Comercial"/>
      <sheetName val="Chilenizados"/>
      <sheetName val="Datos Gráficos Utilidad"/>
      <sheetName val="2009"/>
      <sheetName val="2009p"/>
      <sheetName val="2008"/>
      <sheetName val="Parámetros"/>
      <sheetName val="CGED"/>
      <sheetName val="Emel"/>
      <sheetName val="Conafe"/>
      <sheetName val="Edelmag"/>
      <sheetName val="CGET"/>
      <sheetName val="CGE GEN"/>
      <sheetName val="IGSA"/>
      <sheetName val="Tusan"/>
      <sheetName val="CLG"/>
      <sheetName val="Binaria"/>
      <sheetName val="Tecnet"/>
      <sheetName val="Novanet"/>
      <sheetName val="CGE Magallanes"/>
      <sheetName val="CGE Argentina"/>
      <sheetName val="Inversiones El Rauli"/>
      <sheetName val="Emel Inversiones S.A."/>
      <sheetName val="TuVes"/>
      <sheetName val="Gasco"/>
      <sheetName val="Gasco GLP"/>
      <sheetName val="Metrogas"/>
      <sheetName val="Gasmar"/>
      <sheetName val="Gas Sur"/>
      <sheetName val="Gasnor"/>
      <sheetName val="Otras Gasco"/>
      <sheetName val="Edet"/>
      <sheetName val="Ejesa"/>
      <sheetName val="Ejsedsa"/>
      <sheetName val="ESJ"/>
      <sheetName val="CGEH"/>
      <sheetName val="REX"/>
      <sheetName val="Depreciación"/>
      <sheetName val="Utilidad"/>
      <sheetName val="Patrimonio"/>
      <sheetName val="Dotación"/>
      <sheetName val="EBITDA"/>
      <sheetName val="Inversiones"/>
      <sheetName val="Particip."/>
      <sheetName val="Físicos Electricos"/>
      <sheetName val="Físicos Gas"/>
      <sheetName val="Datos Físicos"/>
      <sheetName val="Datos Fís. Elec. - P.1-4 (PRES)"/>
      <sheetName val="Datos Fís. Gas - P.3-4 (PRES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3">
          <cell r="B3" t="str">
            <v>Febrero</v>
          </cell>
          <cell r="C3" t="str">
            <v>Enero</v>
          </cell>
        </row>
        <row r="22">
          <cell r="C22">
            <v>1.0629999999999999</v>
          </cell>
        </row>
        <row r="24">
          <cell r="C24">
            <v>1.071</v>
          </cell>
        </row>
        <row r="26">
          <cell r="C26">
            <v>0.98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lasificacion Gastos TI"/>
      <sheetName val="Tabla Din Facturas"/>
      <sheetName val="Detalle Cuentas"/>
      <sheetName val="Factura_Mes"/>
      <sheetName val="P"/>
      <sheetName val="Q"/>
      <sheetName val="Usuarios Directorio"/>
      <sheetName val="Nodos"/>
      <sheetName val="Microinformatica"/>
      <sheetName val="Usuarios Blackberry"/>
      <sheetName val="Usuarios Office"/>
      <sheetName val="Anexos"/>
      <sheetName val="Usuarios Sistemas"/>
      <sheetName val="Usuarios Conexión Remota"/>
      <sheetName val="Parametros"/>
    </sheetNames>
    <sheetDataSet>
      <sheetData sheetId="0"/>
      <sheetData sheetId="1"/>
      <sheetData sheetId="2"/>
      <sheetData sheetId="3">
        <row r="2">
          <cell r="P2">
            <v>21033.599999999999</v>
          </cell>
        </row>
        <row r="3">
          <cell r="P3">
            <v>517.23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G5">
            <v>906</v>
          </cell>
        </row>
        <row r="6">
          <cell r="G6">
            <v>602</v>
          </cell>
        </row>
      </sheetData>
      <sheetData sheetId="13"/>
      <sheetData sheetId="1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a"/>
      <sheetName val="Razonado Financiero"/>
      <sheetName val="Razonado Físico"/>
      <sheetName val="RES LOC"/>
      <sheetName val="5"/>
      <sheetName val="graf venta"/>
      <sheetName val="PERDIDAS DISTRIBUCIÓN"/>
      <sheetName val="1-B"/>
      <sheetName val="2-B"/>
      <sheetName val="VENTA ENERGÍA GEN"/>
      <sheetName val="GRAF VENTA GEN"/>
      <sheetName val="VENTA POTENCIA GEN"/>
      <sheetName val="GRAF PROD REAL VS PROY"/>
      <sheetName val="GRAF PROD REAL VS PROY (MES)"/>
      <sheetName val="GRAF PROD GAS (maquina)"/>
      <sheetName val="GRAF PROD GAS (maquina) (MES)"/>
      <sheetName val="Hoja2"/>
      <sheetName val="GRAF PROD DIESEL (maquina)"/>
      <sheetName val="GRAF PROD DIESE (maquina) (MES)"/>
      <sheetName val="HORAS FUNCIONAMIENTO"/>
      <sheetName val="HORAS FUNCIONAMIENTO (MES)"/>
      <sheetName val="1-A"/>
      <sheetName val="2-A"/>
      <sheetName val="Ind Distribucion Urbano"/>
      <sheetName val=" Ind Distribucion Rural"/>
      <sheetName val="FMIK Generacion"/>
      <sheetName val="TTIK Generacion"/>
      <sheetName val="Compensaciones"/>
      <sheetName val="Hoja1"/>
      <sheetName val="C01 FINGRESOS"/>
      <sheetName val="C06(COSTOS)"/>
      <sheetName val="FIN MARGEN BRUTO"/>
      <sheetName val="C08 MAregn Bruto"/>
      <sheetName val="C09(N) A"/>
      <sheetName val="C09(N) B"/>
      <sheetName val="16F"/>
      <sheetName val="PROV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5">
          <cell r="E5" t="str">
            <v>CUADRO COMPARATIVO DE RESULTADOS ACUMULADOS A NOVIEMBRE 2007-2006
Cifras en M$ de Noviembre de 2007</v>
          </cell>
        </row>
        <row r="7">
          <cell r="F7" t="str">
            <v>ENE- NOV</v>
          </cell>
          <cell r="J7" t="str">
            <v xml:space="preserve">  VARIACIÓN %</v>
          </cell>
        </row>
        <row r="8">
          <cell r="D8" t="str">
            <v xml:space="preserve"> </v>
          </cell>
          <cell r="I8" t="str">
            <v>VARIACIÓN 2007/2006</v>
          </cell>
          <cell r="N8" t="str">
            <v>VARIACION %</v>
          </cell>
        </row>
        <row r="9">
          <cell r="F9">
            <v>2007</v>
          </cell>
          <cell r="G9">
            <v>2006</v>
          </cell>
          <cell r="H9" t="str">
            <v>PPTO</v>
          </cell>
          <cell r="I9" t="str">
            <v>M$</v>
          </cell>
          <cell r="J9" t="str">
            <v>2007 / 2006</v>
          </cell>
          <cell r="K9" t="str">
            <v>M$</v>
          </cell>
          <cell r="L9" t="str">
            <v>2007/PPTO.</v>
          </cell>
          <cell r="N9" t="str">
            <v>ENE-ENE 2006</v>
          </cell>
        </row>
        <row r="11">
          <cell r="D11" t="str">
            <v>Venta de Energía</v>
          </cell>
          <cell r="F11">
            <v>2211537</v>
          </cell>
          <cell r="G11">
            <v>2157102</v>
          </cell>
          <cell r="H11">
            <v>2165970.9289999995</v>
          </cell>
          <cell r="I11">
            <v>54435</v>
          </cell>
          <cell r="J11">
            <v>2.5235246177510273E-2</v>
          </cell>
          <cell r="K11">
            <v>45566.071000000462</v>
          </cell>
          <cell r="L11">
            <v>2.1037249572429806E-2</v>
          </cell>
          <cell r="N11">
            <v>2.0228575363703927E-2</v>
          </cell>
        </row>
        <row r="12">
          <cell r="D12" t="str">
            <v>Energía en Medidores</v>
          </cell>
          <cell r="F12">
            <v>-76548</v>
          </cell>
          <cell r="G12">
            <v>-72791</v>
          </cell>
          <cell r="H12">
            <v>-64398</v>
          </cell>
          <cell r="I12">
            <v>-3757</v>
          </cell>
          <cell r="J12">
            <v>5.1613523649901794E-2</v>
          </cell>
          <cell r="K12">
            <v>-12150</v>
          </cell>
          <cell r="L12">
            <v>0.18867045560421136</v>
          </cell>
          <cell r="N12">
            <v>1.2753598716703953</v>
          </cell>
        </row>
        <row r="13">
          <cell r="D13" t="str">
            <v>Combustible</v>
          </cell>
          <cell r="F13">
            <v>-547791</v>
          </cell>
          <cell r="G13">
            <v>-508868</v>
          </cell>
          <cell r="H13">
            <v>-535097.15299999993</v>
          </cell>
          <cell r="I13">
            <v>-38923</v>
          </cell>
          <cell r="J13">
            <v>7.6489384280402861E-2</v>
          </cell>
          <cell r="K13">
            <v>-12693.847000000067</v>
          </cell>
          <cell r="L13">
            <v>2.3722508947828569E-2</v>
          </cell>
          <cell r="N13">
            <v>8.7925134173551189E-2</v>
          </cell>
        </row>
        <row r="14">
          <cell r="C14" t="str">
            <v xml:space="preserve"> </v>
          </cell>
        </row>
        <row r="16">
          <cell r="C16" t="str">
            <v>MARGEN VENTA - COSTO DIRECTO</v>
          </cell>
          <cell r="F16">
            <v>1587198</v>
          </cell>
          <cell r="G16">
            <v>1575443</v>
          </cell>
          <cell r="H16">
            <v>1566475.7759999996</v>
          </cell>
          <cell r="I16">
            <v>11755</v>
          </cell>
          <cell r="J16">
            <v>7.4613933985552272E-3</v>
          </cell>
          <cell r="K16">
            <v>20722.224000000395</v>
          </cell>
          <cell r="L16">
            <v>1.3228563325067499E-2</v>
          </cell>
          <cell r="N16">
            <v>3.436063054518379E-2</v>
          </cell>
        </row>
        <row r="17">
          <cell r="C17" t="str">
            <v xml:space="preserve"> </v>
          </cell>
        </row>
        <row r="19">
          <cell r="D19" t="str">
            <v>Entradas por Servicios e Intereses</v>
          </cell>
          <cell r="F19">
            <v>1340800</v>
          </cell>
          <cell r="G19">
            <v>899607</v>
          </cell>
          <cell r="H19">
            <v>187016</v>
          </cell>
          <cell r="I19">
            <v>441193</v>
          </cell>
          <cell r="J19">
            <v>0.49042859826568708</v>
          </cell>
          <cell r="K19">
            <v>-53574</v>
          </cell>
          <cell r="L19">
            <v>-0.28646746802412626</v>
          </cell>
          <cell r="N19">
            <v>-1.8837440310207398E-2</v>
          </cell>
        </row>
        <row r="20">
          <cell r="D20" t="str">
            <v>Costo de Servicios</v>
          </cell>
          <cell r="F20">
            <v>-763151</v>
          </cell>
          <cell r="G20">
            <v>-425990</v>
          </cell>
          <cell r="H20">
            <v>-50475</v>
          </cell>
          <cell r="I20">
            <v>-337161</v>
          </cell>
          <cell r="J20">
            <v>0.79147632573534588</v>
          </cell>
          <cell r="K20">
            <v>36274</v>
          </cell>
          <cell r="L20">
            <v>-0.71865279841505703</v>
          </cell>
          <cell r="N20">
            <v>-0.68076101076981099</v>
          </cell>
        </row>
        <row r="21">
          <cell r="C21" t="str">
            <v xml:space="preserve"> </v>
          </cell>
        </row>
        <row r="23">
          <cell r="C23" t="str">
            <v>MARGEN SERVICIOS</v>
          </cell>
          <cell r="F23">
            <v>577649</v>
          </cell>
          <cell r="G23">
            <v>473617</v>
          </cell>
          <cell r="H23">
            <v>136541</v>
          </cell>
          <cell r="I23">
            <v>104032</v>
          </cell>
          <cell r="J23">
            <v>0.21965427761250123</v>
          </cell>
          <cell r="K23">
            <v>-17300</v>
          </cell>
          <cell r="L23">
            <v>-0.12670186976805498</v>
          </cell>
          <cell r="N23">
            <v>0.2457700941468155</v>
          </cell>
        </row>
        <row r="24">
          <cell r="C24" t="str">
            <v xml:space="preserve"> </v>
          </cell>
        </row>
        <row r="26">
          <cell r="C26" t="str">
            <v>MARGEN BRUTO</v>
          </cell>
          <cell r="F26">
            <v>2164847</v>
          </cell>
          <cell r="G26">
            <v>2049060</v>
          </cell>
          <cell r="H26">
            <v>1703016.7759999996</v>
          </cell>
          <cell r="I26">
            <v>115787</v>
          </cell>
          <cell r="J26">
            <v>5.6507374113007991E-2</v>
          </cell>
          <cell r="K26">
            <v>3422.2240000003949</v>
          </cell>
          <cell r="L26">
            <v>2.0095069222032524E-3</v>
          </cell>
          <cell r="N26">
            <v>4.8498583950240981E-2</v>
          </cell>
        </row>
        <row r="27">
          <cell r="C27" t="str">
            <v xml:space="preserve"> </v>
          </cell>
        </row>
        <row r="29">
          <cell r="D29" t="str">
            <v>Costos de Adm., Operación y Mantención</v>
          </cell>
          <cell r="F29">
            <v>-2175524</v>
          </cell>
          <cell r="G29">
            <v>-2053121</v>
          </cell>
          <cell r="H29">
            <v>-726131</v>
          </cell>
          <cell r="I29">
            <v>-122403</v>
          </cell>
          <cell r="J29">
            <v>5.961801569415548E-2</v>
          </cell>
          <cell r="K29">
            <v>182993</v>
          </cell>
          <cell r="L29">
            <v>-0.25201100076983352</v>
          </cell>
          <cell r="N29">
            <v>0.12737753515638772</v>
          </cell>
        </row>
        <row r="30">
          <cell r="D30" t="str">
            <v>Participación de Resultados</v>
          </cell>
          <cell r="F30">
            <v>-18394</v>
          </cell>
          <cell r="G30">
            <v>-15776</v>
          </cell>
          <cell r="H30">
            <v>-18346</v>
          </cell>
          <cell r="I30">
            <v>-2618</v>
          </cell>
          <cell r="J30">
            <v>0.16594827586206895</v>
          </cell>
          <cell r="K30">
            <v>-48</v>
          </cell>
          <cell r="L30">
            <v>2.6163741415021757E-3</v>
          </cell>
          <cell r="N30">
            <v>0.11115345528455278</v>
          </cell>
        </row>
        <row r="31">
          <cell r="D31" t="str">
            <v>Depreciaciones y Amortizaciones</v>
          </cell>
          <cell r="F31">
            <v>-275985</v>
          </cell>
          <cell r="G31">
            <v>-247644</v>
          </cell>
          <cell r="H31">
            <v>-298057</v>
          </cell>
          <cell r="I31">
            <v>-28341</v>
          </cell>
          <cell r="J31">
            <v>0.11444250617822349</v>
          </cell>
          <cell r="K31">
            <v>22072</v>
          </cell>
          <cell r="L31">
            <v>-7.4052949603599316E-2</v>
          </cell>
          <cell r="N31">
            <v>0.16296147180842691</v>
          </cell>
        </row>
        <row r="32">
          <cell r="D32" t="str">
            <v>Gastos Tributarios</v>
          </cell>
          <cell r="F32">
            <v>-13206</v>
          </cell>
          <cell r="G32">
            <v>-13184</v>
          </cell>
          <cell r="H32">
            <v>-14760</v>
          </cell>
          <cell r="I32">
            <v>-22</v>
          </cell>
          <cell r="J32">
            <v>1.668689320388328E-3</v>
          </cell>
          <cell r="K32">
            <v>1554</v>
          </cell>
          <cell r="L32">
            <v>-0.1052845528455284</v>
          </cell>
          <cell r="N32">
            <v>-0.41630558722919042</v>
          </cell>
        </row>
        <row r="33">
          <cell r="C33" t="str">
            <v xml:space="preserve"> </v>
          </cell>
        </row>
        <row r="35">
          <cell r="C35" t="str">
            <v>TOTAL COSTOS OPERACIONALES</v>
          </cell>
          <cell r="F35">
            <v>-2483109</v>
          </cell>
          <cell r="G35">
            <v>-2329725</v>
          </cell>
          <cell r="H35">
            <v>-1057294</v>
          </cell>
          <cell r="I35">
            <v>-153384</v>
          </cell>
          <cell r="J35">
            <v>6.5837813475839502E-2</v>
          </cell>
          <cell r="K35">
            <v>206571</v>
          </cell>
          <cell r="L35">
            <v>-0.19537706635997176</v>
          </cell>
          <cell r="N35">
            <v>0.12522815238637697</v>
          </cell>
        </row>
        <row r="36">
          <cell r="C36" t="str">
            <v xml:space="preserve"> </v>
          </cell>
        </row>
        <row r="38">
          <cell r="C38" t="str">
            <v>RESULTADO OPERACIONAL</v>
          </cell>
          <cell r="F38">
            <v>5557300.102</v>
          </cell>
          <cell r="G38">
            <v>5782165</v>
          </cell>
          <cell r="H38">
            <v>5539553</v>
          </cell>
          <cell r="I38">
            <v>-224864.89800000004</v>
          </cell>
          <cell r="J38">
            <v>-3.8889394889284556E-2</v>
          </cell>
          <cell r="K38">
            <v>209993.22400000039</v>
          </cell>
          <cell r="L38">
            <v>3.2037065084493666E-3</v>
          </cell>
          <cell r="N38">
            <v>-1.0030234868248278E-2</v>
          </cell>
        </row>
        <row r="39">
          <cell r="C39" t="str">
            <v xml:space="preserve"> </v>
          </cell>
        </row>
        <row r="41">
          <cell r="D41" t="str">
            <v>Otros Ingresos Fuera de la Explotación</v>
          </cell>
          <cell r="F41">
            <v>75242</v>
          </cell>
          <cell r="G41">
            <v>77573.534999999989</v>
          </cell>
          <cell r="H41">
            <v>70563</v>
          </cell>
          <cell r="I41">
            <v>-2331.5349999999889</v>
          </cell>
          <cell r="J41">
            <v>-3.0055804469913516E-2</v>
          </cell>
          <cell r="K41">
            <v>-5292</v>
          </cell>
          <cell r="L41">
            <v>6.6309538993523542E-2</v>
          </cell>
          <cell r="N41">
            <v>-0.46869107224136808</v>
          </cell>
        </row>
        <row r="42">
          <cell r="D42" t="str">
            <v>Otros Egresos Fuera de la Explotación</v>
          </cell>
          <cell r="F42">
            <v>-142629</v>
          </cell>
          <cell r="G42">
            <v>-142698</v>
          </cell>
          <cell r="H42">
            <v>-130582</v>
          </cell>
          <cell r="I42">
            <v>69</v>
          </cell>
          <cell r="J42">
            <v>-4.835386620695159E-4</v>
          </cell>
          <cell r="K42">
            <v>-19327</v>
          </cell>
          <cell r="L42">
            <v>9.2256206827893594E-2</v>
          </cell>
          <cell r="N42">
            <v>0.58550879062333516</v>
          </cell>
        </row>
        <row r="43">
          <cell r="I43">
            <v>0</v>
          </cell>
        </row>
        <row r="45">
          <cell r="C45" t="str">
            <v>RESULTADO NO OPERACIONAL</v>
          </cell>
          <cell r="F45">
            <v>-67387</v>
          </cell>
          <cell r="G45">
            <v>-65124.465000000011</v>
          </cell>
          <cell r="H45">
            <v>-60019</v>
          </cell>
          <cell r="I45">
            <v>-2262.5349999999889</v>
          </cell>
          <cell r="J45">
            <v>3.4741705747601825E-2</v>
          </cell>
          <cell r="K45">
            <v>-24619</v>
          </cell>
          <cell r="L45">
            <v>0.12276112564354613</v>
          </cell>
          <cell r="N45">
            <v>-2.1192859526192862</v>
          </cell>
        </row>
        <row r="48">
          <cell r="C48" t="str">
            <v>UTILIDAD EDELMAG PROPIA</v>
          </cell>
          <cell r="F48">
            <v>5489913.102</v>
          </cell>
          <cell r="G48">
            <v>5717040.5350000001</v>
          </cell>
          <cell r="H48">
            <v>5479534</v>
          </cell>
          <cell r="I48">
            <v>-227127.43300000019</v>
          </cell>
          <cell r="J48">
            <v>-3.9728148088073678E-2</v>
          </cell>
          <cell r="K48">
            <v>185374.22400000039</v>
          </cell>
          <cell r="L48">
            <v>1.8941577878701654E-3</v>
          </cell>
          <cell r="N48">
            <v>-3.4705862835528678E-2</v>
          </cell>
        </row>
        <row r="49">
          <cell r="C49" t="str">
            <v xml:space="preserve"> </v>
          </cell>
        </row>
        <row r="50">
          <cell r="F50" t="str">
            <v/>
          </cell>
          <cell r="G50" t="str">
            <v/>
          </cell>
          <cell r="H50" t="str">
            <v/>
          </cell>
          <cell r="J50" t="str">
            <v/>
          </cell>
          <cell r="L50" t="str">
            <v/>
          </cell>
        </row>
        <row r="51">
          <cell r="F51" t="str">
            <v>ENE- NOV</v>
          </cell>
          <cell r="H51" t="str">
            <v>PRESUP.</v>
          </cell>
          <cell r="J51" t="str">
            <v xml:space="preserve">  VARIACIÓN %</v>
          </cell>
        </row>
        <row r="52">
          <cell r="D52" t="str">
            <v xml:space="preserve"> </v>
          </cell>
          <cell r="I52" t="str">
            <v>VARIACIÓN 2007/2006</v>
          </cell>
        </row>
        <row r="53">
          <cell r="F53">
            <v>2007</v>
          </cell>
          <cell r="G53">
            <v>2006</v>
          </cell>
          <cell r="H53">
            <v>2007</v>
          </cell>
          <cell r="I53" t="str">
            <v>M$</v>
          </cell>
          <cell r="J53" t="str">
            <v>2007 / 2006</v>
          </cell>
          <cell r="K53" t="str">
            <v>M$</v>
          </cell>
          <cell r="L53" t="str">
            <v>2007 / PPTO.</v>
          </cell>
        </row>
        <row r="55">
          <cell r="D55" t="str">
            <v>Utilidad Inversa S.A.</v>
          </cell>
          <cell r="F55">
            <v>56284</v>
          </cell>
          <cell r="G55">
            <v>579077</v>
          </cell>
          <cell r="H55">
            <v>69509</v>
          </cell>
          <cell r="I55">
            <v>-522793</v>
          </cell>
          <cell r="J55">
            <v>-0.90280394489851956</v>
          </cell>
          <cell r="K55">
            <v>-14548</v>
          </cell>
          <cell r="L55">
            <v>-0.19026313139305706</v>
          </cell>
          <cell r="N55">
            <v>-0.99642465728812946</v>
          </cell>
        </row>
        <row r="56">
          <cell r="D56" t="str">
            <v>Utilidad Caiquen S.A.</v>
          </cell>
          <cell r="F56">
            <v>0</v>
          </cell>
          <cell r="G56">
            <v>35.144999999999996</v>
          </cell>
          <cell r="H56">
            <v>0</v>
          </cell>
          <cell r="I56">
            <v>-35.144999999999996</v>
          </cell>
          <cell r="J56">
            <v>-1</v>
          </cell>
          <cell r="K56">
            <v>0</v>
          </cell>
          <cell r="N56">
            <v>-1</v>
          </cell>
        </row>
        <row r="57">
          <cell r="D57" t="str">
            <v>Utilidad Nueva Inversa S.A.</v>
          </cell>
          <cell r="F57">
            <v>0</v>
          </cell>
          <cell r="G57">
            <v>129987.51</v>
          </cell>
          <cell r="H57">
            <v>0</v>
          </cell>
          <cell r="I57">
            <v>-129987.51</v>
          </cell>
          <cell r="J57">
            <v>-1</v>
          </cell>
          <cell r="K57">
            <v>0</v>
          </cell>
          <cell r="L57">
            <v>-0.12489219250482342</v>
          </cell>
        </row>
        <row r="58">
          <cell r="D58" t="str">
            <v>Utilidad TV Red S.A.</v>
          </cell>
          <cell r="F58">
            <v>612081</v>
          </cell>
          <cell r="G58">
            <v>0</v>
          </cell>
          <cell r="H58">
            <v>682926</v>
          </cell>
          <cell r="I58">
            <v>612081</v>
          </cell>
          <cell r="K58">
            <v>0</v>
          </cell>
          <cell r="L58">
            <v>-0.10373744739547186</v>
          </cell>
        </row>
        <row r="60">
          <cell r="C60" t="str">
            <v>UTILIDAD EMPRESAS RELACIONADAS</v>
          </cell>
          <cell r="F60">
            <v>395084</v>
          </cell>
          <cell r="G60">
            <v>441538</v>
          </cell>
          <cell r="H60">
            <v>473447</v>
          </cell>
          <cell r="I60">
            <v>-46454</v>
          </cell>
          <cell r="J60">
            <v>-0.10520951764061082</v>
          </cell>
          <cell r="K60">
            <v>-30968</v>
          </cell>
          <cell r="L60">
            <v>-0.1655158866779175</v>
          </cell>
          <cell r="N60">
            <v>-0.16749308325248824</v>
          </cell>
        </row>
        <row r="61">
          <cell r="C61" t="str">
            <v>UTILIDAD EMPRESAS RELACIONADAS</v>
          </cell>
          <cell r="F61">
            <v>668365</v>
          </cell>
          <cell r="G61">
            <v>709099.65500000003</v>
          </cell>
          <cell r="H61">
            <v>752435</v>
          </cell>
          <cell r="I61">
            <v>-40734.655000000028</v>
          </cell>
          <cell r="J61">
            <v>-5.7445599800778346E-2</v>
          </cell>
          <cell r="K61">
            <v>-30968</v>
          </cell>
          <cell r="L61">
            <v>-0.1117305813791224</v>
          </cell>
          <cell r="N61">
            <v>-0.16749308325248824</v>
          </cell>
        </row>
        <row r="62">
          <cell r="C62" t="str">
            <v xml:space="preserve"> </v>
          </cell>
        </row>
        <row r="64">
          <cell r="D64" t="str">
            <v>Ingresos Financieros</v>
          </cell>
          <cell r="F64">
            <v>50894</v>
          </cell>
          <cell r="G64">
            <v>54826</v>
          </cell>
          <cell r="H64">
            <v>62997</v>
          </cell>
          <cell r="I64">
            <v>-3932</v>
          </cell>
          <cell r="J64">
            <v>-7.171779812497725E-2</v>
          </cell>
          <cell r="K64">
            <v>-5451</v>
          </cell>
          <cell r="L64">
            <v>-0.19212025969490609</v>
          </cell>
          <cell r="N64">
            <v>4.1103810775295662</v>
          </cell>
        </row>
        <row r="65">
          <cell r="D65" t="str">
            <v>Gastos Financieros</v>
          </cell>
          <cell r="F65">
            <v>-340602</v>
          </cell>
          <cell r="G65">
            <v>-186536</v>
          </cell>
          <cell r="H65">
            <v>-371660</v>
          </cell>
          <cell r="I65">
            <v>-154066</v>
          </cell>
          <cell r="J65">
            <v>0.82593172363511602</v>
          </cell>
          <cell r="K65">
            <v>-5451</v>
          </cell>
          <cell r="L65">
            <v>-8.3565624495506641E-2</v>
          </cell>
          <cell r="N65">
            <v>-6.0922983195410563E-4</v>
          </cell>
        </row>
        <row r="66">
          <cell r="D66" t="str">
            <v>Corrección Monetaria (Pérdida) Utilidad</v>
          </cell>
          <cell r="F66">
            <v>177388</v>
          </cell>
          <cell r="G66">
            <v>-30990</v>
          </cell>
          <cell r="H66">
            <v>0</v>
          </cell>
          <cell r="I66">
            <v>208378</v>
          </cell>
          <cell r="J66">
            <v>-6.7240400129073894</v>
          </cell>
          <cell r="K66">
            <v>-5451</v>
          </cell>
          <cell r="N66">
            <v>0.58664363845710987</v>
          </cell>
        </row>
        <row r="69">
          <cell r="C69" t="str">
            <v>RESULTADO FINANCIERO</v>
          </cell>
          <cell r="F69">
            <v>-112320</v>
          </cell>
          <cell r="G69">
            <v>-162700</v>
          </cell>
          <cell r="H69">
            <v>-308663</v>
          </cell>
          <cell r="I69">
            <v>50380</v>
          </cell>
          <cell r="J69">
            <v>-0.30964966195451749</v>
          </cell>
          <cell r="K69">
            <v>27443</v>
          </cell>
          <cell r="L69">
            <v>-0.63610798832383542</v>
          </cell>
          <cell r="N69">
            <v>-4.9174475680499818E-2</v>
          </cell>
        </row>
        <row r="70">
          <cell r="C70" t="str">
            <v xml:space="preserve"> </v>
          </cell>
        </row>
        <row r="73">
          <cell r="C73" t="str">
            <v>UTILIDAD ANTES IMPUESTO A LA RENTA</v>
          </cell>
          <cell r="F73">
            <v>6045958.102</v>
          </cell>
          <cell r="G73">
            <v>6263440.1900000004</v>
          </cell>
          <cell r="H73">
            <v>5923306</v>
          </cell>
          <cell r="I73">
            <v>-217482.08800000045</v>
          </cell>
          <cell r="J73">
            <v>-3.4722465833907923E-2</v>
          </cell>
          <cell r="K73">
            <v>181849.22400000039</v>
          </cell>
          <cell r="L73">
            <v>2.0706696902034194E-2</v>
          </cell>
          <cell r="N73">
            <v>-4.765814722835704E-2</v>
          </cell>
        </row>
        <row r="74">
          <cell r="D74" t="str">
            <v>Impuesto a la Renta</v>
          </cell>
          <cell r="F74">
            <v>-968052</v>
          </cell>
          <cell r="G74">
            <v>-1000135</v>
          </cell>
          <cell r="H74">
            <v>-879048.07000000007</v>
          </cell>
          <cell r="I74">
            <v>0</v>
          </cell>
          <cell r="J74">
            <v>-3.2078669379633773E-2</v>
          </cell>
          <cell r="K74">
            <v>181849.22400000039</v>
          </cell>
          <cell r="L74">
            <v>0.10125035596745002</v>
          </cell>
          <cell r="N74">
            <v>-4.6547087355328198E-2</v>
          </cell>
        </row>
        <row r="75">
          <cell r="C75" t="str">
            <v xml:space="preserve"> </v>
          </cell>
        </row>
        <row r="77">
          <cell r="C77" t="str">
            <v>UTILIDAD FINAL</v>
          </cell>
          <cell r="F77">
            <v>5077906.102</v>
          </cell>
          <cell r="G77">
            <v>5263305.1900000004</v>
          </cell>
          <cell r="H77">
            <v>5044257.93</v>
          </cell>
          <cell r="I77">
            <v>-185399.08800000045</v>
          </cell>
          <cell r="J77">
            <v>-3.5224840914079736E-2</v>
          </cell>
          <cell r="K77">
            <v>146840.25400000042</v>
          </cell>
          <cell r="L77">
            <v>6.6705891068501444E-3</v>
          </cell>
          <cell r="N77">
            <v>-4.7858315506691174E-2</v>
          </cell>
        </row>
        <row r="78">
          <cell r="C78" t="str">
            <v xml:space="preserve"> </v>
          </cell>
        </row>
        <row r="79">
          <cell r="F79" t="str">
            <v/>
          </cell>
          <cell r="G79" t="str">
            <v/>
          </cell>
          <cell r="H79" t="str">
            <v/>
          </cell>
          <cell r="I79" t="str">
            <v>ERROR</v>
          </cell>
          <cell r="J79" t="str">
            <v/>
          </cell>
          <cell r="K79" t="str">
            <v>ERROR</v>
          </cell>
          <cell r="L79" t="str">
            <v/>
          </cell>
        </row>
      </sheetData>
      <sheetData sheetId="32"/>
      <sheetData sheetId="33"/>
      <sheetData sheetId="34"/>
      <sheetData sheetId="35"/>
      <sheetData sheetId="3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a"/>
      <sheetName val="Tapa (2)"/>
      <sheetName val="1-A"/>
      <sheetName val="1-B"/>
      <sheetName val="2-A"/>
      <sheetName val="2-B"/>
      <sheetName val="3"/>
      <sheetName val="4"/>
      <sheetName val="5"/>
      <sheetName val="6"/>
      <sheetName val="7"/>
      <sheetName val="8"/>
      <sheetName val="9"/>
      <sheetName val="10"/>
      <sheetName val="11"/>
      <sheetName val="11 (2)"/>
      <sheetName val="12-A"/>
      <sheetName val="12-B"/>
      <sheetName val="12-C"/>
      <sheetName val="13-A"/>
      <sheetName val="13-B"/>
      <sheetName val="14-A"/>
      <sheetName val="14-A (2)"/>
      <sheetName val="14-B"/>
      <sheetName val="ANEXO_I"/>
      <sheetName val="15"/>
      <sheetName val="ANEXO_II"/>
      <sheetName val="Tapa (3)"/>
      <sheetName val="2 F"/>
      <sheetName val="3-A  F"/>
      <sheetName val="3-B F"/>
      <sheetName val="4-A  F"/>
      <sheetName val="4-B  F"/>
      <sheetName val="13 F"/>
      <sheetName val="c15fin"/>
      <sheetName val="Mayo"/>
      <sheetName val="Tot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9">
          <cell r="D9" t="str">
            <v>I. MUNICIPALIDAD PUNTA ARENAS</v>
          </cell>
          <cell r="E9">
            <v>2879</v>
          </cell>
          <cell r="F9">
            <v>2907.5129999999999</v>
          </cell>
          <cell r="G9">
            <v>-9.8066629452731591E-3</v>
          </cell>
        </row>
        <row r="10">
          <cell r="D10" t="str">
            <v>LIDER</v>
          </cell>
          <cell r="E10">
            <v>2153</v>
          </cell>
          <cell r="F10">
            <v>2176.6799999999998</v>
          </cell>
          <cell r="G10">
            <v>-1.0878953268280133E-2</v>
          </cell>
        </row>
        <row r="11">
          <cell r="D11" t="str">
            <v>FRIGORIFICO SIMUNOVIC S.A.</v>
          </cell>
          <cell r="E11">
            <v>2096.0039999999999</v>
          </cell>
          <cell r="F11">
            <v>2471.5079999999998</v>
          </cell>
          <cell r="G11">
            <v>-0.15193315174379365</v>
          </cell>
        </row>
        <row r="12">
          <cell r="D12" t="str">
            <v>ABU-GOSCH Y CIA LTDA</v>
          </cell>
          <cell r="E12">
            <v>1838.4259999999999</v>
          </cell>
          <cell r="F12">
            <v>1556.703</v>
          </cell>
          <cell r="G12">
            <v>0.18097414856912333</v>
          </cell>
        </row>
        <row r="13">
          <cell r="D13" t="str">
            <v>COFRIMA S.A.</v>
          </cell>
          <cell r="E13">
            <v>1185.6579999999999</v>
          </cell>
          <cell r="F13">
            <v>1182.0419999999999</v>
          </cell>
          <cell r="G13">
            <v>3.0591129587611947E-3</v>
          </cell>
        </row>
        <row r="14">
          <cell r="D14" t="str">
            <v xml:space="preserve">AGUAS MAGALLANES </v>
          </cell>
          <cell r="E14">
            <v>939.28</v>
          </cell>
          <cell r="F14">
            <v>1178.2570000000001</v>
          </cell>
          <cell r="G14">
            <v>-0.20282247421402971</v>
          </cell>
        </row>
        <row r="15">
          <cell r="D15" t="str">
            <v>FUERZA AEREA DE CHILE **</v>
          </cell>
          <cell r="E15">
            <v>906.87300000000005</v>
          </cell>
          <cell r="F15">
            <v>900.73699999999997</v>
          </cell>
          <cell r="G15">
            <v>6.8121993434265499E-3</v>
          </cell>
        </row>
        <row r="16">
          <cell r="D16" t="str">
            <v>TELEFONICA DE CHILE (CTC)</v>
          </cell>
          <cell r="E16">
            <v>773.55</v>
          </cell>
          <cell r="F16">
            <v>738.86599999999999</v>
          </cell>
          <cell r="G16">
            <v>4.6942206029239403E-2</v>
          </cell>
        </row>
        <row r="17">
          <cell r="D17" t="str">
            <v>EMBOTELLADORA COCA COLA POLAR</v>
          </cell>
          <cell r="E17">
            <v>770.07</v>
          </cell>
          <cell r="F17">
            <v>725.13</v>
          </cell>
          <cell r="G17">
            <v>6.1975094121054154E-2</v>
          </cell>
        </row>
        <row r="18">
          <cell r="D18" t="str">
            <v>ARMADA DE CHILE  **</v>
          </cell>
          <cell r="E18">
            <v>767.46900000000005</v>
          </cell>
          <cell r="F18">
            <v>684.92700000000002</v>
          </cell>
          <cell r="G18">
            <v>0.12051211296970334</v>
          </cell>
        </row>
        <row r="19">
          <cell r="D19" t="str">
            <v>V DIVISION DE EJERCITO</v>
          </cell>
          <cell r="E19">
            <v>759.68</v>
          </cell>
          <cell r="F19">
            <v>753.64099999999996</v>
          </cell>
          <cell r="G19">
            <v>8.013099075023785E-3</v>
          </cell>
        </row>
        <row r="20">
          <cell r="D20" t="str">
            <v>PARENAZON</v>
          </cell>
          <cell r="E20">
            <v>706.49199999999996</v>
          </cell>
          <cell r="F20">
            <v>689.06100000000004</v>
          </cell>
          <cell r="G20">
            <v>2.5296744410146562E-2</v>
          </cell>
        </row>
        <row r="21">
          <cell r="D21" t="str">
            <v>ENAP MAGALLANES **</v>
          </cell>
          <cell r="E21">
            <v>679.93399999999997</v>
          </cell>
          <cell r="F21">
            <v>744.17200000000003</v>
          </cell>
          <cell r="G21">
            <v>-8.6321441817214295E-2</v>
          </cell>
        </row>
        <row r="22">
          <cell r="D22" t="str">
            <v>HOSPITAL REGIONAL DE PUNTA ARENAS</v>
          </cell>
          <cell r="E22">
            <v>601.44000000000005</v>
          </cell>
          <cell r="F22">
            <v>565.44000000000005</v>
          </cell>
          <cell r="G22">
            <v>6.3667232597623094E-2</v>
          </cell>
        </row>
        <row r="23">
          <cell r="D23" t="str">
            <v>COPEC S.A.</v>
          </cell>
          <cell r="E23">
            <v>532.43499999999995</v>
          </cell>
          <cell r="F23">
            <v>571.91</v>
          </cell>
          <cell r="G23">
            <v>-6.9023098039901379E-2</v>
          </cell>
        </row>
        <row r="24">
          <cell r="D24" t="str">
            <v>ASMAR</v>
          </cell>
          <cell r="E24">
            <v>515.952</v>
          </cell>
          <cell r="F24">
            <v>762</v>
          </cell>
          <cell r="G24">
            <v>-0.32289763779527558</v>
          </cell>
        </row>
        <row r="25">
          <cell r="D25" t="str">
            <v>FABRIL MADERERA DE LA PATAGONIA</v>
          </cell>
          <cell r="E25">
            <v>418.84800000000001</v>
          </cell>
          <cell r="F25">
            <v>584.16</v>
          </cell>
          <cell r="G25">
            <v>-0.28299096138044372</v>
          </cell>
        </row>
        <row r="26">
          <cell r="D26" t="str">
            <v>PESCA CHILE S.A.</v>
          </cell>
          <cell r="E26">
            <v>413.26</v>
          </cell>
          <cell r="F26">
            <v>638.4</v>
          </cell>
          <cell r="G26">
            <v>-0.3526629072681704</v>
          </cell>
        </row>
        <row r="28">
          <cell r="E28">
            <v>18937.370999999999</v>
          </cell>
          <cell r="F28">
            <v>19831.146999999994</v>
          </cell>
          <cell r="G28">
            <v>-4.5069304362475589E-2</v>
          </cell>
        </row>
        <row r="30">
          <cell r="E30" t="str">
            <v>AÑO 2007</v>
          </cell>
          <cell r="F30" t="str">
            <v>AÑO 2006</v>
          </cell>
          <cell r="G30" t="str">
            <v>Crecimiento</v>
          </cell>
        </row>
        <row r="32">
          <cell r="D32" t="str">
            <v xml:space="preserve">AGUAS MAGALLANES </v>
          </cell>
          <cell r="E32">
            <v>522.28800000000001</v>
          </cell>
          <cell r="F32">
            <v>438.09899999999999</v>
          </cell>
          <cell r="G32">
            <v>0.192168893332329</v>
          </cell>
        </row>
        <row r="33">
          <cell r="D33" t="str">
            <v>I MUNICIPALIDAD DE PUERTO NATALES</v>
          </cell>
          <cell r="E33">
            <v>456.86599999999999</v>
          </cell>
          <cell r="F33">
            <v>431.42099999999999</v>
          </cell>
          <cell r="G33">
            <v>5.8979511892096118E-2</v>
          </cell>
        </row>
        <row r="34">
          <cell r="D34" t="str">
            <v>ENERGIA DEL SUR S.A.</v>
          </cell>
          <cell r="E34">
            <v>418.42500000000001</v>
          </cell>
          <cell r="F34">
            <v>381.88499999999999</v>
          </cell>
          <cell r="G34">
            <v>9.5683255430299693E-2</v>
          </cell>
        </row>
        <row r="35">
          <cell r="D35" t="str">
            <v>COMERCIAL MAC-LEAN Y CIA LTDA</v>
          </cell>
          <cell r="E35">
            <v>206.55</v>
          </cell>
          <cell r="F35">
            <v>211.05</v>
          </cell>
          <cell r="G35">
            <v>-2.1321961620469083E-2</v>
          </cell>
        </row>
        <row r="36">
          <cell r="D36" t="str">
            <v>PESQUERA EDEN LTDA</v>
          </cell>
          <cell r="E36">
            <v>165.1</v>
          </cell>
          <cell r="F36">
            <v>148.75</v>
          </cell>
          <cell r="G36">
            <v>0.10991596638655463</v>
          </cell>
        </row>
        <row r="37">
          <cell r="D37" t="str">
            <v>SOCIEDAD HOTELES AUSTRALIS LTDA</v>
          </cell>
          <cell r="E37">
            <v>129.35</v>
          </cell>
          <cell r="F37">
            <v>135.85</v>
          </cell>
          <cell r="G37">
            <v>-4.784688995215311E-2</v>
          </cell>
        </row>
        <row r="38">
          <cell r="D38" t="str">
            <v>V DIVISION DE EJERCITO</v>
          </cell>
          <cell r="E38">
            <v>98.906999999999996</v>
          </cell>
          <cell r="F38">
            <v>87.522000000000006</v>
          </cell>
          <cell r="G38">
            <v>0.13008157948858573</v>
          </cell>
        </row>
        <row r="39">
          <cell r="D39" t="str">
            <v>JUEGOS Y EQUIPAMIENTOS ELECTRONICOS</v>
          </cell>
          <cell r="E39">
            <v>88.08</v>
          </cell>
          <cell r="F39">
            <v>85.33</v>
          </cell>
          <cell r="G39">
            <v>3.222782139927341E-2</v>
          </cell>
        </row>
        <row r="40">
          <cell r="E40">
            <v>2085.5659999999998</v>
          </cell>
          <cell r="F40">
            <v>1919.9069999999997</v>
          </cell>
          <cell r="G40">
            <v>8.6284908591926654E-2</v>
          </cell>
        </row>
        <row r="42">
          <cell r="E42" t="str">
            <v>AÑO 2007</v>
          </cell>
          <cell r="F42" t="str">
            <v>AÑO 2006</v>
          </cell>
          <cell r="G42" t="str">
            <v>Crecimiento</v>
          </cell>
        </row>
        <row r="44">
          <cell r="D44" t="str">
            <v>NOVA AUSTRAL S.A.</v>
          </cell>
          <cell r="E44">
            <v>1857.8</v>
          </cell>
          <cell r="F44">
            <v>1666</v>
          </cell>
          <cell r="G44">
            <v>0.11512605042016806</v>
          </cell>
        </row>
        <row r="45">
          <cell r="D45" t="str">
            <v>FRIGORIFICO PATAGONIA S.A</v>
          </cell>
          <cell r="E45">
            <v>1373.76</v>
          </cell>
          <cell r="F45">
            <v>1213.2</v>
          </cell>
          <cell r="G45">
            <v>0.13234421364985163</v>
          </cell>
        </row>
        <row r="46">
          <cell r="D46" t="str">
            <v>HILANDERIA MAGALLANES LTDA</v>
          </cell>
          <cell r="E46">
            <v>428.4</v>
          </cell>
          <cell r="F46">
            <v>429.1</v>
          </cell>
          <cell r="G46">
            <v>-1.6313213703099511E-3</v>
          </cell>
        </row>
        <row r="47">
          <cell r="D47" t="str">
            <v>V DIVISION DE EJERCITO</v>
          </cell>
          <cell r="E47">
            <v>136.65</v>
          </cell>
          <cell r="F47">
            <v>107.64</v>
          </cell>
          <cell r="G47">
            <v>0.26950947603121517</v>
          </cell>
        </row>
        <row r="48">
          <cell r="D48" t="str">
            <v>BAKKAVOR CHILE S.A.</v>
          </cell>
          <cell r="E48">
            <v>134.29499999999999</v>
          </cell>
          <cell r="F48">
            <v>120.12</v>
          </cell>
          <cell r="G48">
            <v>0.11800699300699301</v>
          </cell>
        </row>
        <row r="49">
          <cell r="D49" t="str">
            <v>I MUNICIPALIDAD DE PORVENIR</v>
          </cell>
          <cell r="E49">
            <v>126.73099999999999</v>
          </cell>
          <cell r="F49">
            <v>124.29600000000001</v>
          </cell>
          <cell r="G49">
            <v>1.9590332754070929E-2</v>
          </cell>
        </row>
        <row r="50">
          <cell r="D50" t="str">
            <v>IMP Y EXP OCEANO ATLANTICO LTDA</v>
          </cell>
          <cell r="E50">
            <v>113.28</v>
          </cell>
          <cell r="F50">
            <v>87.24</v>
          </cell>
          <cell r="G50">
            <v>0.29848693259972492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aciones Edelmag"/>
      <sheetName val="C4 def para c8"/>
      <sheetName val="Base Edelmag"/>
      <sheetName val="Var Margen Distribución"/>
      <sheetName val="Var Combustibles"/>
      <sheetName val="Remuneraciones"/>
    </sheetNames>
    <sheetDataSet>
      <sheetData sheetId="0"/>
      <sheetData sheetId="1"/>
      <sheetData sheetId="2">
        <row r="2">
          <cell r="D2">
            <v>6</v>
          </cell>
        </row>
      </sheetData>
      <sheetData sheetId="3"/>
      <sheetData sheetId="4"/>
      <sheetData sheetId="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ción Histórica"/>
      <sheetName val="Crec_Histórico"/>
      <sheetName val="2007-2006"/>
      <sheetName val="P_A_2009"/>
      <sheetName val="P_A_2008"/>
      <sheetName val="P_A_2007"/>
      <sheetName val="P_A_2006"/>
      <sheetName val="P_A_2005"/>
      <sheetName val="P_A_2004"/>
      <sheetName val="P_A_2003"/>
      <sheetName val="P_A_2002"/>
      <sheetName val="P_A_2001 (Revisado)"/>
      <sheetName val="P_A_2001"/>
      <sheetName val="P_A_2000"/>
      <sheetName val="P_A_1999"/>
      <sheetName val="P_A_1998"/>
      <sheetName val="Pot_Vendida"/>
      <sheetName val="Gráfico4"/>
      <sheetName val="Gráfico3"/>
      <sheetName val="Gráfico5"/>
      <sheetName val="Var"/>
      <sheetName val="Módulo1"/>
      <sheetName val="Gráfico1"/>
      <sheetName val="Var (2)"/>
      <sheetName val="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U4" t="str">
            <v xml:space="preserve">         FACTURACION PROYECTADA DEL MES EN kWh 1998</v>
          </cell>
        </row>
        <row r="6">
          <cell r="R6" t="str">
            <v>ENERO</v>
          </cell>
          <cell r="S6" t="str">
            <v>FEBRERO</v>
          </cell>
          <cell r="T6" t="str">
            <v>MARZO</v>
          </cell>
          <cell r="U6" t="str">
            <v>ABRIL</v>
          </cell>
          <cell r="V6" t="str">
            <v>MAYO</v>
          </cell>
          <cell r="W6" t="str">
            <v>JUNIO</v>
          </cell>
          <cell r="X6" t="str">
            <v>JULIO</v>
          </cell>
          <cell r="Y6" t="str">
            <v>AGOSTO</v>
          </cell>
          <cell r="Z6" t="str">
            <v>SEPTIEM</v>
          </cell>
          <cell r="AA6" t="str">
            <v>OCTUBRE</v>
          </cell>
          <cell r="AB6" t="str">
            <v>NOVIEMB</v>
          </cell>
          <cell r="AC6" t="str">
            <v xml:space="preserve"> DICIEMB</v>
          </cell>
        </row>
        <row r="8">
          <cell r="A8" t="str">
            <v>FACTURACION MENSUAL POR TIPO DE TARIFAS 1998</v>
          </cell>
          <cell r="Q8" t="str">
            <v>Energía</v>
          </cell>
          <cell r="R8">
            <v>9349619</v>
          </cell>
          <cell r="S8">
            <v>8936534</v>
          </cell>
          <cell r="T8">
            <v>8983040</v>
          </cell>
          <cell r="U8">
            <v>10763729</v>
          </cell>
          <cell r="V8">
            <v>11372821</v>
          </cell>
          <cell r="W8">
            <v>11731105</v>
          </cell>
          <cell r="X8">
            <v>11705267</v>
          </cell>
          <cell r="Y8">
            <v>11935657</v>
          </cell>
          <cell r="Z8">
            <v>11419806</v>
          </cell>
          <cell r="AA8">
            <v>10269461</v>
          </cell>
          <cell r="AB8">
            <v>9947000</v>
          </cell>
          <cell r="AC8">
            <v>9347835</v>
          </cell>
          <cell r="AE8">
            <v>125761874</v>
          </cell>
        </row>
        <row r="9">
          <cell r="A9" t="str">
            <v>PUNTA ARENAS</v>
          </cell>
          <cell r="Q9" t="str">
            <v>Var (98/97)</v>
          </cell>
          <cell r="R9">
            <v>8.1270941804551633E-2</v>
          </cell>
          <cell r="S9">
            <v>-2.7121350382782738E-3</v>
          </cell>
          <cell r="T9">
            <v>6.0076184007070044E-2</v>
          </cell>
          <cell r="U9">
            <v>0.12901692707923607</v>
          </cell>
          <cell r="V9">
            <v>6.3246542080469537E-2</v>
          </cell>
          <cell r="W9">
            <v>6.1659502572946945E-2</v>
          </cell>
          <cell r="X9">
            <v>9.3956423489890861E-2</v>
          </cell>
          <cell r="Y9">
            <v>7.8243464180709266E-2</v>
          </cell>
          <cell r="Z9">
            <v>0.12172725357311065</v>
          </cell>
          <cell r="AA9">
            <v>8.0979054221050006E-2</v>
          </cell>
          <cell r="AB9">
            <v>3.622808393749577E-2</v>
          </cell>
          <cell r="AC9">
            <v>7.037005823932696E-2</v>
          </cell>
          <cell r="AE9">
            <v>7.3564849743282146E-2</v>
          </cell>
        </row>
        <row r="10">
          <cell r="Q10" t="str">
            <v>FACTURACION MENSUAL 1998 PROYECTADA</v>
          </cell>
        </row>
        <row r="11">
          <cell r="Q11" t="str">
            <v>PUNTA ARENAS</v>
          </cell>
        </row>
        <row r="12">
          <cell r="A12" t="str">
            <v>TARIFAS DE BAJA TENSION</v>
          </cell>
          <cell r="Q12" t="str">
            <v xml:space="preserve">RENDIMIENTO DE LA FACTURACION      </v>
          </cell>
        </row>
        <row r="15">
          <cell r="A15" t="str">
            <v>TARIFA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SEPTIEMBRE</v>
          </cell>
          <cell r="K15" t="str">
            <v>OCTUBRE</v>
          </cell>
          <cell r="L15" t="str">
            <v>NOVIEMBRE</v>
          </cell>
          <cell r="M15" t="str">
            <v xml:space="preserve"> DICIEMBRE</v>
          </cell>
          <cell r="N15" t="str">
            <v>TOTAL</v>
          </cell>
          <cell r="Q15" t="str">
            <v>TARIFA</v>
          </cell>
          <cell r="R15" t="str">
            <v>ENERO</v>
          </cell>
          <cell r="S15" t="str">
            <v>FEBRERO</v>
          </cell>
          <cell r="T15" t="str">
            <v>MARZO</v>
          </cell>
          <cell r="U15" t="str">
            <v>ABRIL</v>
          </cell>
          <cell r="V15" t="str">
            <v>MAYO</v>
          </cell>
          <cell r="W15" t="str">
            <v>JUNIO</v>
          </cell>
          <cell r="X15" t="str">
            <v>JULIO</v>
          </cell>
          <cell r="Y15" t="str">
            <v>AGOSTO</v>
          </cell>
          <cell r="Z15" t="str">
            <v>SEPTIEMBRE</v>
          </cell>
          <cell r="AA15" t="str">
            <v>OCTUBRE</v>
          </cell>
          <cell r="AB15" t="str">
            <v>NOVIEMBRE</v>
          </cell>
          <cell r="AC15" t="str">
            <v>DICIEMBRE</v>
          </cell>
          <cell r="AE15" t="str">
            <v>TOTAL</v>
          </cell>
        </row>
        <row r="16">
          <cell r="B16" t="str">
            <v>Real 97</v>
          </cell>
          <cell r="C16" t="str">
            <v>Real 97</v>
          </cell>
          <cell r="D16" t="str">
            <v>Real 97</v>
          </cell>
          <cell r="E16" t="str">
            <v>Real 97</v>
          </cell>
          <cell r="F16" t="str">
            <v>Real 97</v>
          </cell>
          <cell r="G16" t="str">
            <v>Real 97</v>
          </cell>
          <cell r="H16" t="str">
            <v>Real 97</v>
          </cell>
          <cell r="I16" t="str">
            <v>Real 97</v>
          </cell>
          <cell r="J16" t="str">
            <v>Real 97</v>
          </cell>
          <cell r="K16" t="str">
            <v>Real 97</v>
          </cell>
          <cell r="L16" t="str">
            <v>Real 97</v>
          </cell>
          <cell r="M16" t="str">
            <v>Real 97</v>
          </cell>
          <cell r="R16" t="str">
            <v>REAL</v>
          </cell>
          <cell r="S16" t="str">
            <v>REAL</v>
          </cell>
          <cell r="T16" t="str">
            <v>REAL</v>
          </cell>
          <cell r="U16" t="str">
            <v>REAL</v>
          </cell>
          <cell r="V16" t="str">
            <v>REAL</v>
          </cell>
          <cell r="W16" t="str">
            <v>REAL</v>
          </cell>
          <cell r="X16" t="str">
            <v>REAL</v>
          </cell>
          <cell r="Y16" t="str">
            <v>REAL</v>
          </cell>
          <cell r="Z16" t="str">
            <v>REAL</v>
          </cell>
          <cell r="AA16" t="str">
            <v>REAL</v>
          </cell>
          <cell r="AB16" t="str">
            <v>REAL</v>
          </cell>
          <cell r="AC16" t="str">
            <v>REAL</v>
          </cell>
        </row>
        <row r="17">
          <cell r="A17" t="str">
            <v>BT1</v>
          </cell>
          <cell r="Q17" t="str">
            <v>BT1</v>
          </cell>
        </row>
        <row r="18">
          <cell r="A18" t="str">
            <v>CLIENTES</v>
          </cell>
          <cell r="B18">
            <v>33255</v>
          </cell>
          <cell r="C18">
            <v>33334</v>
          </cell>
          <cell r="D18">
            <v>33406</v>
          </cell>
          <cell r="E18">
            <v>33444</v>
          </cell>
          <cell r="F18">
            <v>33475</v>
          </cell>
          <cell r="G18">
            <v>33503</v>
          </cell>
          <cell r="H18">
            <v>33555</v>
          </cell>
          <cell r="I18">
            <v>33545</v>
          </cell>
          <cell r="J18">
            <v>33572</v>
          </cell>
          <cell r="K18">
            <v>33575</v>
          </cell>
          <cell r="L18">
            <v>33621</v>
          </cell>
          <cell r="M18">
            <v>33644</v>
          </cell>
          <cell r="N18">
            <v>401929</v>
          </cell>
          <cell r="Q18" t="str">
            <v>CLIENTES</v>
          </cell>
          <cell r="R18">
            <v>33644</v>
          </cell>
          <cell r="S18">
            <v>33875</v>
          </cell>
          <cell r="T18">
            <v>34246</v>
          </cell>
          <cell r="U18">
            <v>34377</v>
          </cell>
          <cell r="V18">
            <v>34447</v>
          </cell>
          <cell r="W18">
            <v>34491</v>
          </cell>
          <cell r="X18">
            <v>34599</v>
          </cell>
          <cell r="Y18">
            <v>34669</v>
          </cell>
          <cell r="Z18">
            <v>34735</v>
          </cell>
          <cell r="AA18">
            <v>34736</v>
          </cell>
          <cell r="AB18">
            <v>34740</v>
          </cell>
          <cell r="AC18">
            <v>34759</v>
          </cell>
          <cell r="AE18">
            <v>413318</v>
          </cell>
        </row>
        <row r="19">
          <cell r="A19" t="str">
            <v>KWH BASE</v>
          </cell>
          <cell r="B19">
            <v>3991639</v>
          </cell>
          <cell r="C19">
            <v>4011313</v>
          </cell>
          <cell r="D19">
            <v>3929585</v>
          </cell>
          <cell r="E19">
            <v>4216014</v>
          </cell>
          <cell r="F19">
            <v>4980453</v>
          </cell>
          <cell r="G19">
            <v>5253588</v>
          </cell>
          <cell r="H19">
            <v>4949501</v>
          </cell>
          <cell r="I19">
            <v>4946088</v>
          </cell>
          <cell r="J19">
            <v>4895471</v>
          </cell>
          <cell r="K19">
            <v>4540781</v>
          </cell>
          <cell r="L19">
            <v>4578998</v>
          </cell>
          <cell r="M19">
            <v>4242292</v>
          </cell>
          <cell r="N19">
            <v>54535723</v>
          </cell>
          <cell r="Q19" t="str">
            <v>KWH BASE</v>
          </cell>
          <cell r="R19">
            <v>4349395</v>
          </cell>
          <cell r="S19">
            <v>4070835</v>
          </cell>
          <cell r="T19">
            <v>4040283</v>
          </cell>
          <cell r="U19">
            <v>4939610</v>
          </cell>
          <cell r="V19">
            <v>5171222</v>
          </cell>
          <cell r="W19">
            <v>5318266</v>
          </cell>
          <cell r="X19">
            <v>5466672</v>
          </cell>
          <cell r="Y19">
            <v>5467293</v>
          </cell>
          <cell r="Z19">
            <v>5237903</v>
          </cell>
          <cell r="AA19">
            <v>4910637</v>
          </cell>
          <cell r="AB19">
            <v>4778158</v>
          </cell>
          <cell r="AC19">
            <v>4658443</v>
          </cell>
          <cell r="AE19">
            <v>58408717</v>
          </cell>
        </row>
        <row r="20">
          <cell r="A20" t="str">
            <v>KWH ADI</v>
          </cell>
          <cell r="F20">
            <v>54737</v>
          </cell>
          <cell r="G20">
            <v>377936</v>
          </cell>
          <cell r="H20">
            <v>291959</v>
          </cell>
          <cell r="I20">
            <v>331234</v>
          </cell>
          <cell r="J20">
            <v>282686</v>
          </cell>
          <cell r="K20">
            <v>124245</v>
          </cell>
          <cell r="L20">
            <v>3011</v>
          </cell>
          <cell r="M20">
            <v>0</v>
          </cell>
          <cell r="N20">
            <v>1465808</v>
          </cell>
          <cell r="Q20" t="str">
            <v>KWH ADI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62577</v>
          </cell>
          <cell r="W20">
            <v>289425</v>
          </cell>
          <cell r="X20">
            <v>412044</v>
          </cell>
          <cell r="Y20">
            <v>423487</v>
          </cell>
          <cell r="Z20">
            <v>375538</v>
          </cell>
          <cell r="AA20">
            <v>126168</v>
          </cell>
          <cell r="AB20">
            <v>230</v>
          </cell>
          <cell r="AC20">
            <v>0</v>
          </cell>
          <cell r="AE20">
            <v>1689469</v>
          </cell>
        </row>
        <row r="21">
          <cell r="A21" t="str">
            <v>BT2.B</v>
          </cell>
          <cell r="Q21" t="str">
            <v>BT2.B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CLIENTES</v>
          </cell>
          <cell r="B22">
            <v>41</v>
          </cell>
          <cell r="C22">
            <v>42</v>
          </cell>
          <cell r="D22">
            <v>42</v>
          </cell>
          <cell r="E22">
            <v>42</v>
          </cell>
          <cell r="F22">
            <v>43</v>
          </cell>
          <cell r="G22">
            <v>44</v>
          </cell>
          <cell r="H22">
            <v>43</v>
          </cell>
          <cell r="I22">
            <v>38</v>
          </cell>
          <cell r="J22">
            <v>40</v>
          </cell>
          <cell r="K22">
            <v>39</v>
          </cell>
          <cell r="L22">
            <v>39</v>
          </cell>
          <cell r="M22">
            <v>39</v>
          </cell>
          <cell r="N22">
            <v>492</v>
          </cell>
          <cell r="Q22" t="str">
            <v>CLIENTES</v>
          </cell>
          <cell r="R22">
            <v>39</v>
          </cell>
          <cell r="S22">
            <v>38</v>
          </cell>
          <cell r="T22">
            <v>39</v>
          </cell>
          <cell r="U22">
            <v>38</v>
          </cell>
          <cell r="V22">
            <v>39</v>
          </cell>
          <cell r="W22">
            <v>39</v>
          </cell>
          <cell r="X22">
            <v>40</v>
          </cell>
          <cell r="Y22">
            <v>39</v>
          </cell>
          <cell r="Z22">
            <v>38</v>
          </cell>
          <cell r="AA22">
            <v>38</v>
          </cell>
          <cell r="AB22">
            <v>38</v>
          </cell>
          <cell r="AC22">
            <v>37</v>
          </cell>
          <cell r="AE22">
            <v>462</v>
          </cell>
        </row>
        <row r="23">
          <cell r="A23" t="str">
            <v>KWH BASE</v>
          </cell>
          <cell r="B23">
            <v>97847</v>
          </cell>
          <cell r="C23">
            <v>106973</v>
          </cell>
          <cell r="D23">
            <v>97429</v>
          </cell>
          <cell r="E23">
            <v>108425</v>
          </cell>
          <cell r="F23">
            <v>156212</v>
          </cell>
          <cell r="G23">
            <v>150458</v>
          </cell>
          <cell r="H23">
            <v>131756</v>
          </cell>
          <cell r="I23">
            <v>126329</v>
          </cell>
          <cell r="J23">
            <v>118224</v>
          </cell>
          <cell r="K23">
            <v>125674</v>
          </cell>
          <cell r="L23">
            <v>112720</v>
          </cell>
          <cell r="M23">
            <v>104558</v>
          </cell>
          <cell r="N23">
            <v>1436605</v>
          </cell>
          <cell r="Q23" t="str">
            <v>KWH BASE</v>
          </cell>
          <cell r="R23">
            <v>96488</v>
          </cell>
          <cell r="S23">
            <v>86485</v>
          </cell>
          <cell r="T23">
            <v>105432</v>
          </cell>
          <cell r="U23">
            <v>115021</v>
          </cell>
          <cell r="V23">
            <v>129527</v>
          </cell>
          <cell r="W23">
            <v>127866</v>
          </cell>
          <cell r="X23">
            <v>125605</v>
          </cell>
          <cell r="Y23">
            <v>127244</v>
          </cell>
          <cell r="Z23">
            <v>124123</v>
          </cell>
          <cell r="AA23">
            <v>109768</v>
          </cell>
          <cell r="AB23">
            <v>101623</v>
          </cell>
          <cell r="AC23">
            <v>94277</v>
          </cell>
          <cell r="AE23">
            <v>1343459</v>
          </cell>
        </row>
        <row r="24">
          <cell r="A24" t="str">
            <v>POT. CONT</v>
          </cell>
          <cell r="B24">
            <v>924</v>
          </cell>
          <cell r="C24">
            <v>943</v>
          </cell>
          <cell r="D24">
            <v>943</v>
          </cell>
          <cell r="E24">
            <v>943</v>
          </cell>
          <cell r="F24">
            <v>943</v>
          </cell>
          <cell r="G24">
            <v>977</v>
          </cell>
          <cell r="H24">
            <v>954</v>
          </cell>
          <cell r="I24">
            <v>878</v>
          </cell>
          <cell r="J24">
            <v>876</v>
          </cell>
          <cell r="K24">
            <v>916</v>
          </cell>
          <cell r="L24">
            <v>916</v>
          </cell>
          <cell r="M24">
            <v>916</v>
          </cell>
          <cell r="N24">
            <v>11129</v>
          </cell>
          <cell r="Q24" t="str">
            <v>POT. CONT</v>
          </cell>
          <cell r="R24">
            <v>916</v>
          </cell>
          <cell r="S24">
            <v>897</v>
          </cell>
          <cell r="T24">
            <v>927</v>
          </cell>
          <cell r="U24">
            <v>888</v>
          </cell>
          <cell r="V24">
            <v>900</v>
          </cell>
          <cell r="W24">
            <v>900</v>
          </cell>
          <cell r="X24">
            <v>900</v>
          </cell>
          <cell r="Y24">
            <v>885</v>
          </cell>
          <cell r="Z24">
            <v>870</v>
          </cell>
          <cell r="AA24">
            <v>870</v>
          </cell>
          <cell r="AB24">
            <v>870</v>
          </cell>
          <cell r="AC24">
            <v>855</v>
          </cell>
          <cell r="AE24">
            <v>10678</v>
          </cell>
        </row>
        <row r="25">
          <cell r="A25" t="str">
            <v>BT2.C</v>
          </cell>
          <cell r="Q25" t="str">
            <v>BT2.C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CLIENTES</v>
          </cell>
          <cell r="B26">
            <v>47</v>
          </cell>
          <cell r="C26">
            <v>47</v>
          </cell>
          <cell r="D26">
            <v>46</v>
          </cell>
          <cell r="E26">
            <v>47</v>
          </cell>
          <cell r="F26">
            <v>47</v>
          </cell>
          <cell r="G26">
            <v>47</v>
          </cell>
          <cell r="H26">
            <v>48</v>
          </cell>
          <cell r="I26">
            <v>50</v>
          </cell>
          <cell r="J26">
            <v>52</v>
          </cell>
          <cell r="K26">
            <v>52</v>
          </cell>
          <cell r="L26">
            <v>52</v>
          </cell>
          <cell r="M26">
            <v>52</v>
          </cell>
          <cell r="N26">
            <v>587</v>
          </cell>
          <cell r="Q26" t="str">
            <v>CLIENTES</v>
          </cell>
          <cell r="R26">
            <v>52</v>
          </cell>
          <cell r="S26">
            <v>51</v>
          </cell>
          <cell r="T26">
            <v>51</v>
          </cell>
          <cell r="U26">
            <v>52</v>
          </cell>
          <cell r="V26">
            <v>53</v>
          </cell>
          <cell r="W26">
            <v>54</v>
          </cell>
          <cell r="X26">
            <v>54</v>
          </cell>
          <cell r="Y26">
            <v>54</v>
          </cell>
          <cell r="Z26">
            <v>53</v>
          </cell>
          <cell r="AA26">
            <v>54</v>
          </cell>
          <cell r="AB26">
            <v>54</v>
          </cell>
          <cell r="AC26">
            <v>51</v>
          </cell>
          <cell r="AE26">
            <v>633</v>
          </cell>
        </row>
        <row r="27">
          <cell r="A27" t="str">
            <v>KWH BASE</v>
          </cell>
          <cell r="B27">
            <v>474484</v>
          </cell>
          <cell r="C27">
            <v>543408</v>
          </cell>
          <cell r="D27">
            <v>508995</v>
          </cell>
          <cell r="E27">
            <v>638677</v>
          </cell>
          <cell r="F27">
            <v>687799</v>
          </cell>
          <cell r="G27">
            <v>823556</v>
          </cell>
          <cell r="H27">
            <v>863415</v>
          </cell>
          <cell r="I27">
            <v>892353</v>
          </cell>
          <cell r="J27">
            <v>858870</v>
          </cell>
          <cell r="K27">
            <v>731901</v>
          </cell>
          <cell r="L27">
            <v>710180</v>
          </cell>
          <cell r="M27">
            <v>632801</v>
          </cell>
          <cell r="N27">
            <v>8366439</v>
          </cell>
          <cell r="Q27" t="str">
            <v>KWH BASE</v>
          </cell>
          <cell r="R27">
            <v>556956</v>
          </cell>
          <cell r="S27">
            <v>596997</v>
          </cell>
          <cell r="T27">
            <v>569588</v>
          </cell>
          <cell r="U27">
            <v>763614</v>
          </cell>
          <cell r="V27">
            <v>841639</v>
          </cell>
          <cell r="W27">
            <v>932624</v>
          </cell>
          <cell r="X27">
            <v>970175</v>
          </cell>
          <cell r="Y27">
            <v>954838</v>
          </cell>
          <cell r="Z27">
            <v>914720</v>
          </cell>
          <cell r="AA27">
            <v>762832</v>
          </cell>
          <cell r="AB27">
            <v>742254</v>
          </cell>
          <cell r="AC27">
            <v>597090</v>
          </cell>
          <cell r="AE27">
            <v>9203327</v>
          </cell>
        </row>
        <row r="28">
          <cell r="A28" t="str">
            <v>POT. CONT</v>
          </cell>
          <cell r="B28">
            <v>2370</v>
          </cell>
          <cell r="C28">
            <v>2405</v>
          </cell>
          <cell r="D28">
            <v>2397</v>
          </cell>
          <cell r="E28">
            <v>2397</v>
          </cell>
          <cell r="F28">
            <v>2416</v>
          </cell>
          <cell r="G28">
            <v>2425</v>
          </cell>
          <cell r="H28">
            <v>2466</v>
          </cell>
          <cell r="I28">
            <v>2539</v>
          </cell>
          <cell r="J28">
            <v>2606</v>
          </cell>
          <cell r="K28">
            <v>2660</v>
          </cell>
          <cell r="L28">
            <v>2675</v>
          </cell>
          <cell r="M28">
            <v>2715</v>
          </cell>
          <cell r="N28">
            <v>30071</v>
          </cell>
          <cell r="Q28" t="str">
            <v>POT. CONT</v>
          </cell>
          <cell r="R28">
            <v>2750</v>
          </cell>
          <cell r="S28">
            <v>2680</v>
          </cell>
          <cell r="T28">
            <v>2680</v>
          </cell>
          <cell r="U28">
            <v>2717</v>
          </cell>
          <cell r="V28">
            <v>2717</v>
          </cell>
          <cell r="W28">
            <v>2785</v>
          </cell>
          <cell r="X28">
            <v>2785</v>
          </cell>
          <cell r="Y28">
            <v>2753</v>
          </cell>
          <cell r="Z28">
            <v>2750</v>
          </cell>
          <cell r="AA28">
            <v>2797</v>
          </cell>
          <cell r="AB28">
            <v>2721</v>
          </cell>
          <cell r="AC28">
            <v>2702</v>
          </cell>
          <cell r="AE28">
            <v>32837</v>
          </cell>
        </row>
        <row r="29">
          <cell r="A29" t="str">
            <v>BT3.B</v>
          </cell>
          <cell r="Q29" t="str">
            <v>BT3.B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CLIENTES</v>
          </cell>
          <cell r="B30">
            <v>112</v>
          </cell>
          <cell r="C30">
            <v>113</v>
          </cell>
          <cell r="D30">
            <v>113</v>
          </cell>
          <cell r="E30">
            <v>114</v>
          </cell>
          <cell r="F30">
            <v>111</v>
          </cell>
          <cell r="G30">
            <v>110</v>
          </cell>
          <cell r="H30">
            <v>107</v>
          </cell>
          <cell r="I30">
            <v>104</v>
          </cell>
          <cell r="J30">
            <v>102</v>
          </cell>
          <cell r="K30">
            <v>103</v>
          </cell>
          <cell r="L30">
            <v>103</v>
          </cell>
          <cell r="M30">
            <v>106</v>
          </cell>
          <cell r="N30">
            <v>1298</v>
          </cell>
          <cell r="Q30" t="str">
            <v>CLIENTES</v>
          </cell>
          <cell r="R30">
            <v>108</v>
          </cell>
          <cell r="S30">
            <v>109</v>
          </cell>
          <cell r="T30">
            <v>110</v>
          </cell>
          <cell r="U30">
            <v>107</v>
          </cell>
          <cell r="V30">
            <v>106</v>
          </cell>
          <cell r="W30">
            <v>109</v>
          </cell>
          <cell r="X30">
            <v>110</v>
          </cell>
          <cell r="Y30">
            <v>111</v>
          </cell>
          <cell r="Z30">
            <v>111</v>
          </cell>
          <cell r="AA30">
            <v>112</v>
          </cell>
          <cell r="AB30">
            <v>113</v>
          </cell>
          <cell r="AC30">
            <v>113</v>
          </cell>
          <cell r="AE30">
            <v>1319</v>
          </cell>
        </row>
        <row r="31">
          <cell r="A31" t="str">
            <v>KWH BASE</v>
          </cell>
          <cell r="B31">
            <v>168212</v>
          </cell>
          <cell r="C31">
            <v>181618</v>
          </cell>
          <cell r="D31">
            <v>178130</v>
          </cell>
          <cell r="E31">
            <v>200269</v>
          </cell>
          <cell r="F31">
            <v>238623</v>
          </cell>
          <cell r="G31">
            <v>232473</v>
          </cell>
          <cell r="H31">
            <v>230406</v>
          </cell>
          <cell r="I31">
            <v>234181</v>
          </cell>
          <cell r="J31">
            <v>192989</v>
          </cell>
          <cell r="K31">
            <v>192870</v>
          </cell>
          <cell r="L31">
            <v>199355</v>
          </cell>
          <cell r="M31">
            <v>174656</v>
          </cell>
          <cell r="N31">
            <v>2423782</v>
          </cell>
          <cell r="Q31" t="str">
            <v>KWH BASE</v>
          </cell>
          <cell r="R31">
            <v>180219</v>
          </cell>
          <cell r="S31">
            <v>157051</v>
          </cell>
          <cell r="T31">
            <v>158495</v>
          </cell>
          <cell r="U31">
            <v>201671</v>
          </cell>
          <cell r="V31">
            <v>208770</v>
          </cell>
          <cell r="W31">
            <v>217154</v>
          </cell>
          <cell r="X31">
            <v>230012</v>
          </cell>
          <cell r="Y31">
            <v>241707</v>
          </cell>
          <cell r="Z31">
            <v>230821</v>
          </cell>
          <cell r="AA31">
            <v>200086</v>
          </cell>
          <cell r="AB31">
            <v>196620</v>
          </cell>
          <cell r="AC31">
            <v>179528</v>
          </cell>
          <cell r="AE31">
            <v>2402134</v>
          </cell>
        </row>
        <row r="32">
          <cell r="A32" t="str">
            <v>DEM. MAX.</v>
          </cell>
          <cell r="B32">
            <v>1373</v>
          </cell>
          <cell r="C32">
            <v>1400</v>
          </cell>
          <cell r="D32">
            <v>1402</v>
          </cell>
          <cell r="E32">
            <v>1426</v>
          </cell>
          <cell r="F32">
            <v>1419</v>
          </cell>
          <cell r="G32">
            <v>1405</v>
          </cell>
          <cell r="H32">
            <v>1396</v>
          </cell>
          <cell r="I32">
            <v>1378</v>
          </cell>
          <cell r="J32">
            <v>1332</v>
          </cell>
          <cell r="K32">
            <v>1309</v>
          </cell>
          <cell r="L32">
            <v>1349</v>
          </cell>
          <cell r="M32">
            <v>1353</v>
          </cell>
          <cell r="N32">
            <v>16542</v>
          </cell>
          <cell r="Q32" t="str">
            <v>DEM. MAX.</v>
          </cell>
          <cell r="R32">
            <v>1387</v>
          </cell>
          <cell r="S32">
            <v>1401</v>
          </cell>
          <cell r="T32">
            <v>1438</v>
          </cell>
          <cell r="U32">
            <v>1411</v>
          </cell>
          <cell r="V32">
            <v>1415</v>
          </cell>
          <cell r="W32">
            <v>1432</v>
          </cell>
          <cell r="X32">
            <v>1432</v>
          </cell>
          <cell r="Y32">
            <v>1437</v>
          </cell>
          <cell r="Z32">
            <v>1453</v>
          </cell>
          <cell r="AA32">
            <v>1468</v>
          </cell>
          <cell r="AB32">
            <v>1474</v>
          </cell>
          <cell r="AC32">
            <v>1485</v>
          </cell>
          <cell r="AE32">
            <v>17233</v>
          </cell>
        </row>
        <row r="33">
          <cell r="A33" t="str">
            <v>BT3.C</v>
          </cell>
          <cell r="Q33" t="str">
            <v>BT3.C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CLIENTES</v>
          </cell>
          <cell r="B34">
            <v>127</v>
          </cell>
          <cell r="C34">
            <v>131</v>
          </cell>
          <cell r="D34">
            <v>131</v>
          </cell>
          <cell r="E34">
            <v>131</v>
          </cell>
          <cell r="F34">
            <v>134</v>
          </cell>
          <cell r="G34">
            <v>138</v>
          </cell>
          <cell r="H34">
            <v>147</v>
          </cell>
          <cell r="I34">
            <v>151</v>
          </cell>
          <cell r="J34">
            <v>153</v>
          </cell>
          <cell r="K34">
            <v>157</v>
          </cell>
          <cell r="L34">
            <v>158</v>
          </cell>
          <cell r="M34">
            <v>160</v>
          </cell>
          <cell r="N34">
            <v>1718</v>
          </cell>
          <cell r="Q34" t="str">
            <v>CLIENTES</v>
          </cell>
          <cell r="R34">
            <v>161</v>
          </cell>
          <cell r="S34">
            <v>166</v>
          </cell>
          <cell r="T34">
            <v>164</v>
          </cell>
          <cell r="U34">
            <v>165</v>
          </cell>
          <cell r="V34">
            <v>168</v>
          </cell>
          <cell r="W34">
            <v>171</v>
          </cell>
          <cell r="X34">
            <v>177</v>
          </cell>
          <cell r="Y34">
            <v>175</v>
          </cell>
          <cell r="Z34">
            <v>175</v>
          </cell>
          <cell r="AA34">
            <v>173</v>
          </cell>
          <cell r="AB34">
            <v>171</v>
          </cell>
          <cell r="AC34">
            <v>171</v>
          </cell>
          <cell r="AE34">
            <v>2037</v>
          </cell>
        </row>
        <row r="35">
          <cell r="A35" t="str">
            <v>KWH BASE</v>
          </cell>
          <cell r="B35">
            <v>430459</v>
          </cell>
          <cell r="C35">
            <v>450585</v>
          </cell>
          <cell r="D35">
            <v>407755</v>
          </cell>
          <cell r="E35">
            <v>439516</v>
          </cell>
          <cell r="F35">
            <v>482866</v>
          </cell>
          <cell r="G35">
            <v>493623</v>
          </cell>
          <cell r="H35">
            <v>551266</v>
          </cell>
          <cell r="I35">
            <v>573421</v>
          </cell>
          <cell r="J35">
            <v>561962</v>
          </cell>
          <cell r="K35">
            <v>568687</v>
          </cell>
          <cell r="L35">
            <v>572327</v>
          </cell>
          <cell r="M35">
            <v>491870</v>
          </cell>
          <cell r="N35">
            <v>6024337</v>
          </cell>
          <cell r="Q35" t="str">
            <v>KWH BASE</v>
          </cell>
          <cell r="R35">
            <v>576243</v>
          </cell>
          <cell r="S35">
            <v>533799</v>
          </cell>
          <cell r="T35">
            <v>509850</v>
          </cell>
          <cell r="U35">
            <v>600885</v>
          </cell>
          <cell r="V35">
            <v>611704</v>
          </cell>
          <cell r="W35">
            <v>628539</v>
          </cell>
          <cell r="X35">
            <v>676961</v>
          </cell>
          <cell r="Y35">
            <v>668908</v>
          </cell>
          <cell r="Z35">
            <v>644357</v>
          </cell>
          <cell r="AA35">
            <v>597306</v>
          </cell>
          <cell r="AB35">
            <v>622458</v>
          </cell>
          <cell r="AC35">
            <v>563022</v>
          </cell>
          <cell r="AE35">
            <v>7234032</v>
          </cell>
        </row>
        <row r="36">
          <cell r="A36" t="str">
            <v>DEM. MAX.</v>
          </cell>
          <cell r="B36">
            <v>1988</v>
          </cell>
          <cell r="C36">
            <v>2004</v>
          </cell>
          <cell r="D36">
            <v>1998</v>
          </cell>
          <cell r="E36">
            <v>2032</v>
          </cell>
          <cell r="F36">
            <v>2097</v>
          </cell>
          <cell r="G36">
            <v>2077</v>
          </cell>
          <cell r="H36">
            <v>2163</v>
          </cell>
          <cell r="I36">
            <v>2289</v>
          </cell>
          <cell r="J36">
            <v>2376</v>
          </cell>
          <cell r="K36">
            <v>2392</v>
          </cell>
          <cell r="L36">
            <v>2407</v>
          </cell>
          <cell r="M36">
            <v>2401</v>
          </cell>
          <cell r="N36">
            <v>26224</v>
          </cell>
          <cell r="Q36" t="str">
            <v>DEM. MAX.</v>
          </cell>
          <cell r="R36">
            <v>2405</v>
          </cell>
          <cell r="S36">
            <v>2506</v>
          </cell>
          <cell r="T36">
            <v>2477</v>
          </cell>
          <cell r="U36">
            <v>2528</v>
          </cell>
          <cell r="V36">
            <v>2587</v>
          </cell>
          <cell r="W36">
            <v>2624</v>
          </cell>
          <cell r="X36">
            <v>2739</v>
          </cell>
          <cell r="Y36">
            <v>2650</v>
          </cell>
          <cell r="Z36">
            <v>2645</v>
          </cell>
          <cell r="AA36">
            <v>2629</v>
          </cell>
          <cell r="AB36">
            <v>2620</v>
          </cell>
          <cell r="AC36">
            <v>2641</v>
          </cell>
          <cell r="AE36">
            <v>31051</v>
          </cell>
        </row>
        <row r="37">
          <cell r="A37" t="str">
            <v>BT4.2</v>
          </cell>
          <cell r="Q37" t="str">
            <v>BT4.2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CLIENTES</v>
          </cell>
          <cell r="B38">
            <v>9</v>
          </cell>
          <cell r="C38">
            <v>9</v>
          </cell>
          <cell r="D38">
            <v>9</v>
          </cell>
          <cell r="E38">
            <v>9</v>
          </cell>
          <cell r="F38">
            <v>9</v>
          </cell>
          <cell r="G38">
            <v>9</v>
          </cell>
          <cell r="H38">
            <v>9</v>
          </cell>
          <cell r="I38">
            <v>9</v>
          </cell>
          <cell r="J38">
            <v>9</v>
          </cell>
          <cell r="K38">
            <v>9</v>
          </cell>
          <cell r="L38">
            <v>10</v>
          </cell>
          <cell r="M38">
            <v>11</v>
          </cell>
          <cell r="N38">
            <v>111</v>
          </cell>
          <cell r="Q38" t="str">
            <v>CLIENTES</v>
          </cell>
          <cell r="R38">
            <v>9</v>
          </cell>
          <cell r="S38">
            <v>9</v>
          </cell>
          <cell r="T38">
            <v>9</v>
          </cell>
          <cell r="U38">
            <v>9</v>
          </cell>
          <cell r="V38">
            <v>9</v>
          </cell>
          <cell r="W38">
            <v>9</v>
          </cell>
          <cell r="X38">
            <v>9</v>
          </cell>
          <cell r="Y38">
            <v>9</v>
          </cell>
          <cell r="Z38">
            <v>10</v>
          </cell>
          <cell r="AA38">
            <v>10</v>
          </cell>
          <cell r="AB38">
            <v>10</v>
          </cell>
          <cell r="AC38">
            <v>10</v>
          </cell>
          <cell r="AE38">
            <v>112</v>
          </cell>
        </row>
        <row r="39">
          <cell r="A39" t="str">
            <v>KWH BASE</v>
          </cell>
          <cell r="B39">
            <v>24167</v>
          </cell>
          <cell r="C39">
            <v>25281</v>
          </cell>
          <cell r="D39">
            <v>23467</v>
          </cell>
          <cell r="E39">
            <v>23626</v>
          </cell>
          <cell r="F39">
            <v>24755</v>
          </cell>
          <cell r="G39">
            <v>21983</v>
          </cell>
          <cell r="H39">
            <v>23827</v>
          </cell>
          <cell r="I39">
            <v>24791</v>
          </cell>
          <cell r="J39">
            <v>23110</v>
          </cell>
          <cell r="K39">
            <v>19685</v>
          </cell>
          <cell r="L39">
            <v>22274</v>
          </cell>
          <cell r="M39">
            <v>18574</v>
          </cell>
          <cell r="N39">
            <v>275540</v>
          </cell>
          <cell r="Q39" t="str">
            <v>KWH BASE</v>
          </cell>
          <cell r="R39">
            <v>25616</v>
          </cell>
          <cell r="S39">
            <v>26175</v>
          </cell>
          <cell r="T39">
            <v>22974</v>
          </cell>
          <cell r="U39">
            <v>28743</v>
          </cell>
          <cell r="V39">
            <v>25275</v>
          </cell>
          <cell r="W39">
            <v>25313</v>
          </cell>
          <cell r="X39">
            <v>23522</v>
          </cell>
          <cell r="Y39">
            <v>23183</v>
          </cell>
          <cell r="Z39">
            <v>28881</v>
          </cell>
          <cell r="AA39">
            <v>20045</v>
          </cell>
          <cell r="AB39">
            <v>22355</v>
          </cell>
          <cell r="AC39">
            <v>19780</v>
          </cell>
          <cell r="AE39">
            <v>291862</v>
          </cell>
        </row>
        <row r="40">
          <cell r="A40" t="str">
            <v>POT. CONT</v>
          </cell>
          <cell r="B40">
            <v>266</v>
          </cell>
          <cell r="C40">
            <v>266</v>
          </cell>
          <cell r="D40">
            <v>266</v>
          </cell>
          <cell r="E40">
            <v>266</v>
          </cell>
          <cell r="F40">
            <v>266</v>
          </cell>
          <cell r="G40">
            <v>266</v>
          </cell>
          <cell r="H40">
            <v>266</v>
          </cell>
          <cell r="I40">
            <v>266</v>
          </cell>
          <cell r="J40">
            <v>266</v>
          </cell>
          <cell r="K40">
            <v>266</v>
          </cell>
          <cell r="L40">
            <v>266</v>
          </cell>
          <cell r="M40">
            <v>266</v>
          </cell>
          <cell r="N40">
            <v>3192</v>
          </cell>
          <cell r="Q40" t="str">
            <v>POT. CONT</v>
          </cell>
          <cell r="R40">
            <v>266</v>
          </cell>
          <cell r="S40">
            <v>266</v>
          </cell>
          <cell r="T40">
            <v>266</v>
          </cell>
          <cell r="U40">
            <v>287</v>
          </cell>
          <cell r="V40">
            <v>287</v>
          </cell>
          <cell r="W40">
            <v>287</v>
          </cell>
          <cell r="X40">
            <v>287</v>
          </cell>
          <cell r="Y40">
            <v>287</v>
          </cell>
          <cell r="Z40">
            <v>287</v>
          </cell>
          <cell r="AA40">
            <v>323</v>
          </cell>
          <cell r="AB40">
            <v>323</v>
          </cell>
          <cell r="AC40">
            <v>323</v>
          </cell>
          <cell r="AE40">
            <v>3489</v>
          </cell>
        </row>
        <row r="41">
          <cell r="A41" t="str">
            <v>DEM. MAX.</v>
          </cell>
          <cell r="B41">
            <v>50</v>
          </cell>
          <cell r="C41">
            <v>50</v>
          </cell>
          <cell r="D41">
            <v>50</v>
          </cell>
          <cell r="E41">
            <v>50</v>
          </cell>
          <cell r="F41">
            <v>50</v>
          </cell>
          <cell r="G41">
            <v>50</v>
          </cell>
          <cell r="H41">
            <v>50</v>
          </cell>
          <cell r="I41">
            <v>50</v>
          </cell>
          <cell r="J41">
            <v>50</v>
          </cell>
          <cell r="K41">
            <v>50</v>
          </cell>
          <cell r="L41">
            <v>50</v>
          </cell>
          <cell r="M41">
            <v>50</v>
          </cell>
          <cell r="N41">
            <v>600</v>
          </cell>
          <cell r="Q41" t="str">
            <v>DEM. MAX.</v>
          </cell>
          <cell r="R41">
            <v>56</v>
          </cell>
          <cell r="S41">
            <v>56</v>
          </cell>
          <cell r="T41">
            <v>56</v>
          </cell>
          <cell r="U41">
            <v>56</v>
          </cell>
          <cell r="V41">
            <v>56</v>
          </cell>
          <cell r="W41">
            <v>48</v>
          </cell>
          <cell r="X41">
            <v>46</v>
          </cell>
          <cell r="Y41">
            <v>52</v>
          </cell>
          <cell r="Z41">
            <v>50</v>
          </cell>
          <cell r="AA41">
            <v>54</v>
          </cell>
          <cell r="AB41">
            <v>64</v>
          </cell>
          <cell r="AC41">
            <v>64</v>
          </cell>
          <cell r="AE41">
            <v>658</v>
          </cell>
        </row>
        <row r="42">
          <cell r="A42" t="str">
            <v>BT4.3</v>
          </cell>
          <cell r="Q42" t="str">
            <v>BT4.3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CLIENTES</v>
          </cell>
          <cell r="B43">
            <v>7</v>
          </cell>
          <cell r="C43">
            <v>7</v>
          </cell>
          <cell r="D43">
            <v>7</v>
          </cell>
          <cell r="E43">
            <v>7</v>
          </cell>
          <cell r="F43">
            <v>7</v>
          </cell>
          <cell r="G43">
            <v>7</v>
          </cell>
          <cell r="H43">
            <v>7</v>
          </cell>
          <cell r="I43">
            <v>7</v>
          </cell>
          <cell r="J43">
            <v>7</v>
          </cell>
          <cell r="K43">
            <v>7</v>
          </cell>
          <cell r="L43">
            <v>8</v>
          </cell>
          <cell r="M43">
            <v>8</v>
          </cell>
          <cell r="N43">
            <v>86</v>
          </cell>
          <cell r="Q43" t="str">
            <v>CLIENTES</v>
          </cell>
          <cell r="R43">
            <v>8</v>
          </cell>
          <cell r="S43">
            <v>8</v>
          </cell>
          <cell r="T43">
            <v>8</v>
          </cell>
          <cell r="U43">
            <v>7</v>
          </cell>
          <cell r="V43">
            <v>7</v>
          </cell>
          <cell r="W43">
            <v>7</v>
          </cell>
          <cell r="X43">
            <v>7</v>
          </cell>
          <cell r="Y43">
            <v>8</v>
          </cell>
          <cell r="Z43">
            <v>8</v>
          </cell>
          <cell r="AA43">
            <v>8</v>
          </cell>
          <cell r="AB43">
            <v>8</v>
          </cell>
          <cell r="AC43">
            <v>8</v>
          </cell>
          <cell r="AE43">
            <v>92</v>
          </cell>
        </row>
        <row r="44">
          <cell r="A44" t="str">
            <v>KWH BASE</v>
          </cell>
          <cell r="B44">
            <v>28702</v>
          </cell>
          <cell r="C44">
            <v>23473</v>
          </cell>
          <cell r="D44">
            <v>22729</v>
          </cell>
          <cell r="E44">
            <v>23179</v>
          </cell>
          <cell r="F44">
            <v>30045</v>
          </cell>
          <cell r="G44">
            <v>29779</v>
          </cell>
          <cell r="H44">
            <v>32317</v>
          </cell>
          <cell r="I44">
            <v>33434</v>
          </cell>
          <cell r="J44">
            <v>30404</v>
          </cell>
          <cell r="K44">
            <v>31468</v>
          </cell>
          <cell r="L44">
            <v>39735</v>
          </cell>
          <cell r="M44">
            <v>38883</v>
          </cell>
          <cell r="N44">
            <v>364148</v>
          </cell>
          <cell r="Q44" t="str">
            <v>KWH BASE</v>
          </cell>
          <cell r="R44">
            <v>43631</v>
          </cell>
          <cell r="S44">
            <v>34005</v>
          </cell>
          <cell r="T44">
            <v>35801</v>
          </cell>
          <cell r="U44">
            <v>42167</v>
          </cell>
          <cell r="V44">
            <v>40416</v>
          </cell>
          <cell r="W44">
            <v>37910</v>
          </cell>
          <cell r="X44">
            <v>38409</v>
          </cell>
          <cell r="Y44">
            <v>41702</v>
          </cell>
          <cell r="Z44">
            <v>38666</v>
          </cell>
          <cell r="AA44">
            <v>35696</v>
          </cell>
          <cell r="AB44">
            <v>37873</v>
          </cell>
          <cell r="AC44">
            <v>32844</v>
          </cell>
          <cell r="AE44">
            <v>459120</v>
          </cell>
        </row>
        <row r="45">
          <cell r="A45" t="str">
            <v>POT. CONT</v>
          </cell>
          <cell r="B45">
            <v>167</v>
          </cell>
          <cell r="C45">
            <v>166</v>
          </cell>
          <cell r="D45">
            <v>167</v>
          </cell>
          <cell r="E45">
            <v>167</v>
          </cell>
          <cell r="F45">
            <v>170</v>
          </cell>
          <cell r="G45">
            <v>170</v>
          </cell>
          <cell r="H45">
            <v>170</v>
          </cell>
          <cell r="I45">
            <v>170</v>
          </cell>
          <cell r="J45">
            <v>170</v>
          </cell>
          <cell r="K45">
            <v>170</v>
          </cell>
          <cell r="L45">
            <v>170</v>
          </cell>
          <cell r="M45">
            <v>170</v>
          </cell>
          <cell r="N45">
            <v>2027</v>
          </cell>
          <cell r="Q45" t="str">
            <v>POT. CONT</v>
          </cell>
          <cell r="R45">
            <v>227</v>
          </cell>
          <cell r="S45">
            <v>235</v>
          </cell>
          <cell r="T45">
            <v>279</v>
          </cell>
          <cell r="U45">
            <v>196</v>
          </cell>
          <cell r="V45">
            <v>196</v>
          </cell>
          <cell r="W45">
            <v>194</v>
          </cell>
          <cell r="X45">
            <v>192</v>
          </cell>
          <cell r="Y45">
            <v>190</v>
          </cell>
          <cell r="Z45">
            <v>192</v>
          </cell>
          <cell r="AA45">
            <v>194</v>
          </cell>
          <cell r="AB45">
            <v>197</v>
          </cell>
          <cell r="AC45">
            <v>198</v>
          </cell>
          <cell r="AE45">
            <v>2490</v>
          </cell>
        </row>
        <row r="46">
          <cell r="A46" t="str">
            <v>DEM. MAX.</v>
          </cell>
          <cell r="B46">
            <v>138</v>
          </cell>
          <cell r="C46">
            <v>138</v>
          </cell>
          <cell r="D46">
            <v>138</v>
          </cell>
          <cell r="E46">
            <v>138</v>
          </cell>
          <cell r="F46">
            <v>138</v>
          </cell>
          <cell r="G46">
            <v>138</v>
          </cell>
          <cell r="H46">
            <v>138</v>
          </cell>
          <cell r="I46">
            <v>138</v>
          </cell>
          <cell r="J46">
            <v>138</v>
          </cell>
          <cell r="K46">
            <v>138</v>
          </cell>
          <cell r="L46">
            <v>138</v>
          </cell>
          <cell r="M46">
            <v>138</v>
          </cell>
          <cell r="N46">
            <v>1656</v>
          </cell>
          <cell r="Q46" t="str">
            <v>DEM. MAX.</v>
          </cell>
          <cell r="R46">
            <v>152</v>
          </cell>
          <cell r="S46">
            <v>152</v>
          </cell>
          <cell r="T46">
            <v>180</v>
          </cell>
          <cell r="U46">
            <v>124</v>
          </cell>
          <cell r="V46">
            <v>124</v>
          </cell>
          <cell r="W46">
            <v>142</v>
          </cell>
          <cell r="X46">
            <v>149</v>
          </cell>
          <cell r="Y46">
            <v>152</v>
          </cell>
          <cell r="Z46">
            <v>146</v>
          </cell>
          <cell r="AA46">
            <v>123</v>
          </cell>
          <cell r="AB46">
            <v>157</v>
          </cell>
          <cell r="AC46">
            <v>157</v>
          </cell>
          <cell r="AE46">
            <v>1758</v>
          </cell>
        </row>
        <row r="47"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TARIFA</v>
          </cell>
          <cell r="B49" t="str">
            <v>ENERO</v>
          </cell>
          <cell r="C49" t="str">
            <v>FEBRERO</v>
          </cell>
          <cell r="D49" t="str">
            <v>MARZO</v>
          </cell>
          <cell r="E49" t="str">
            <v>ABRIL</v>
          </cell>
          <cell r="F49" t="str">
            <v>MAYO</v>
          </cell>
          <cell r="G49" t="str">
            <v>JUNIO</v>
          </cell>
          <cell r="H49" t="str">
            <v>JULIO</v>
          </cell>
          <cell r="I49" t="str">
            <v>AGOSTO</v>
          </cell>
          <cell r="J49" t="str">
            <v>SEPTIEMBRE</v>
          </cell>
          <cell r="K49" t="str">
            <v>OCTUBRE</v>
          </cell>
          <cell r="L49" t="str">
            <v>NOVIEMBRE</v>
          </cell>
          <cell r="M49" t="str">
            <v>DICIEMBRE</v>
          </cell>
          <cell r="N49" t="str">
            <v>TOTAL</v>
          </cell>
          <cell r="Q49" t="str">
            <v>TARIFA</v>
          </cell>
          <cell r="R49" t="str">
            <v>enero_98</v>
          </cell>
          <cell r="S49" t="str">
            <v>febrero_98</v>
          </cell>
          <cell r="T49" t="str">
            <v>marzo_98</v>
          </cell>
          <cell r="U49" t="str">
            <v>abril_98</v>
          </cell>
          <cell r="V49" t="str">
            <v>mayo_98</v>
          </cell>
          <cell r="W49" t="str">
            <v>junio_98</v>
          </cell>
          <cell r="X49" t="str">
            <v>julio_98</v>
          </cell>
          <cell r="Y49" t="str">
            <v>agosto_98</v>
          </cell>
          <cell r="Z49" t="str">
            <v>septiembre_98</v>
          </cell>
          <cell r="AA49" t="str">
            <v>octubre_98</v>
          </cell>
          <cell r="AB49" t="str">
            <v>noviembre_98</v>
          </cell>
          <cell r="AC49" t="str">
            <v>diciembre_98</v>
          </cell>
          <cell r="AE49" t="str">
            <v>TOTAL</v>
          </cell>
        </row>
        <row r="50">
          <cell r="A50" t="str">
            <v>AT2.B</v>
          </cell>
          <cell r="Q50" t="str">
            <v>AT2.B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CLIENTES</v>
          </cell>
          <cell r="B51">
            <v>52</v>
          </cell>
          <cell r="C51">
            <v>52</v>
          </cell>
          <cell r="D51">
            <v>52</v>
          </cell>
          <cell r="E51">
            <v>51</v>
          </cell>
          <cell r="F51">
            <v>51</v>
          </cell>
          <cell r="G51">
            <v>49</v>
          </cell>
          <cell r="H51">
            <v>49</v>
          </cell>
          <cell r="I51">
            <v>49</v>
          </cell>
          <cell r="J51">
            <v>48</v>
          </cell>
          <cell r="K51">
            <v>48</v>
          </cell>
          <cell r="L51">
            <v>47</v>
          </cell>
          <cell r="M51">
            <v>47</v>
          </cell>
          <cell r="N51">
            <v>595</v>
          </cell>
          <cell r="Q51" t="str">
            <v>CLIENTES</v>
          </cell>
          <cell r="R51">
            <v>47</v>
          </cell>
          <cell r="S51">
            <v>47</v>
          </cell>
          <cell r="T51">
            <v>47</v>
          </cell>
          <cell r="U51">
            <v>47</v>
          </cell>
          <cell r="V51">
            <v>47</v>
          </cell>
          <cell r="W51">
            <v>47</v>
          </cell>
          <cell r="X51">
            <v>47</v>
          </cell>
          <cell r="Y51">
            <v>46</v>
          </cell>
          <cell r="Z51">
            <v>46</v>
          </cell>
          <cell r="AA51">
            <v>46</v>
          </cell>
          <cell r="AB51">
            <v>46</v>
          </cell>
          <cell r="AC51">
            <v>44</v>
          </cell>
          <cell r="AE51">
            <v>557</v>
          </cell>
        </row>
        <row r="52">
          <cell r="A52" t="str">
            <v>KWH BASE</v>
          </cell>
          <cell r="B52">
            <v>164890</v>
          </cell>
          <cell r="C52">
            <v>139727</v>
          </cell>
          <cell r="D52">
            <v>153186</v>
          </cell>
          <cell r="E52">
            <v>197610</v>
          </cell>
          <cell r="F52">
            <v>173896</v>
          </cell>
          <cell r="G52">
            <v>221646</v>
          </cell>
          <cell r="H52">
            <v>173032</v>
          </cell>
          <cell r="I52">
            <v>224439</v>
          </cell>
          <cell r="J52">
            <v>194887</v>
          </cell>
          <cell r="K52">
            <v>151612</v>
          </cell>
          <cell r="L52">
            <v>102397</v>
          </cell>
          <cell r="M52">
            <v>136883</v>
          </cell>
          <cell r="N52">
            <v>2034205</v>
          </cell>
          <cell r="Q52" t="str">
            <v>KWH BASE</v>
          </cell>
          <cell r="R52">
            <v>145637</v>
          </cell>
          <cell r="S52">
            <v>146649</v>
          </cell>
          <cell r="T52">
            <v>78403</v>
          </cell>
          <cell r="U52">
            <v>94706</v>
          </cell>
          <cell r="V52">
            <v>144190</v>
          </cell>
          <cell r="W52">
            <v>240633</v>
          </cell>
          <cell r="X52">
            <v>108942</v>
          </cell>
          <cell r="Y52">
            <v>116598</v>
          </cell>
          <cell r="Z52">
            <v>131453</v>
          </cell>
          <cell r="AA52">
            <v>122391</v>
          </cell>
          <cell r="AB52">
            <v>92080</v>
          </cell>
          <cell r="AC52">
            <v>77180</v>
          </cell>
          <cell r="AE52">
            <v>1498862</v>
          </cell>
        </row>
        <row r="53">
          <cell r="A53" t="str">
            <v>POT. CONT</v>
          </cell>
          <cell r="B53">
            <v>1276</v>
          </cell>
          <cell r="C53">
            <v>1276</v>
          </cell>
          <cell r="D53">
            <v>1276</v>
          </cell>
          <cell r="E53">
            <v>1271</v>
          </cell>
          <cell r="F53">
            <v>1271</v>
          </cell>
          <cell r="G53">
            <v>1236</v>
          </cell>
          <cell r="H53">
            <v>1231</v>
          </cell>
          <cell r="I53">
            <v>1235</v>
          </cell>
          <cell r="J53">
            <v>1227</v>
          </cell>
          <cell r="K53">
            <v>1227</v>
          </cell>
          <cell r="L53">
            <v>1224</v>
          </cell>
          <cell r="M53">
            <v>1224</v>
          </cell>
          <cell r="N53">
            <v>14974</v>
          </cell>
          <cell r="Q53" t="str">
            <v>POT. CONT</v>
          </cell>
          <cell r="R53">
            <v>1224</v>
          </cell>
          <cell r="S53">
            <v>1224</v>
          </cell>
          <cell r="T53">
            <v>1224</v>
          </cell>
          <cell r="U53">
            <v>1224</v>
          </cell>
          <cell r="V53">
            <v>1224</v>
          </cell>
          <cell r="W53">
            <v>1960</v>
          </cell>
          <cell r="X53">
            <v>484</v>
          </cell>
          <cell r="Y53">
            <v>1026</v>
          </cell>
          <cell r="Z53">
            <v>1167</v>
          </cell>
          <cell r="AA53">
            <v>1167</v>
          </cell>
          <cell r="AB53">
            <v>1192</v>
          </cell>
          <cell r="AC53">
            <v>1185</v>
          </cell>
          <cell r="AE53">
            <v>14301</v>
          </cell>
        </row>
        <row r="54">
          <cell r="A54" t="str">
            <v>AT2.C</v>
          </cell>
          <cell r="Q54" t="str">
            <v>AT2.C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CLIENTES</v>
          </cell>
          <cell r="B55">
            <v>28</v>
          </cell>
          <cell r="C55">
            <v>28</v>
          </cell>
          <cell r="D55">
            <v>28</v>
          </cell>
          <cell r="E55">
            <v>28</v>
          </cell>
          <cell r="F55">
            <v>27</v>
          </cell>
          <cell r="G55">
            <v>27</v>
          </cell>
          <cell r="H55">
            <v>27</v>
          </cell>
          <cell r="I55">
            <v>27</v>
          </cell>
          <cell r="J55">
            <v>28</v>
          </cell>
          <cell r="K55">
            <v>28</v>
          </cell>
          <cell r="L55">
            <v>28</v>
          </cell>
          <cell r="M55">
            <v>28</v>
          </cell>
          <cell r="N55">
            <v>332</v>
          </cell>
          <cell r="Q55" t="str">
            <v>CLIENTES</v>
          </cell>
          <cell r="R55">
            <v>27</v>
          </cell>
          <cell r="S55">
            <v>28</v>
          </cell>
          <cell r="T55">
            <v>29</v>
          </cell>
          <cell r="U55">
            <v>28</v>
          </cell>
          <cell r="V55">
            <v>29</v>
          </cell>
          <cell r="W55">
            <v>29</v>
          </cell>
          <cell r="X55">
            <v>29</v>
          </cell>
          <cell r="Y55">
            <v>29</v>
          </cell>
          <cell r="Z55">
            <v>28</v>
          </cell>
          <cell r="AA55">
            <v>29</v>
          </cell>
          <cell r="AB55">
            <v>28</v>
          </cell>
          <cell r="AC55">
            <v>28</v>
          </cell>
          <cell r="AE55">
            <v>341</v>
          </cell>
        </row>
        <row r="56">
          <cell r="A56" t="str">
            <v>KWH BASE</v>
          </cell>
          <cell r="B56">
            <v>90230</v>
          </cell>
          <cell r="C56">
            <v>100390</v>
          </cell>
          <cell r="D56">
            <v>86002</v>
          </cell>
          <cell r="E56">
            <v>87584</v>
          </cell>
          <cell r="F56">
            <v>94362</v>
          </cell>
          <cell r="G56">
            <v>105850</v>
          </cell>
          <cell r="H56">
            <v>91005</v>
          </cell>
          <cell r="I56">
            <v>102038</v>
          </cell>
          <cell r="J56">
            <v>104232</v>
          </cell>
          <cell r="K56">
            <v>95195</v>
          </cell>
          <cell r="L56">
            <v>100630</v>
          </cell>
          <cell r="M56">
            <v>101110</v>
          </cell>
          <cell r="N56">
            <v>1158628</v>
          </cell>
          <cell r="Q56" t="str">
            <v>KWH BASE</v>
          </cell>
          <cell r="R56">
            <v>98318</v>
          </cell>
          <cell r="S56">
            <v>87002</v>
          </cell>
          <cell r="T56">
            <v>79850</v>
          </cell>
          <cell r="U56">
            <v>85384</v>
          </cell>
          <cell r="V56">
            <v>297153</v>
          </cell>
          <cell r="W56">
            <v>293836</v>
          </cell>
          <cell r="X56">
            <v>295479</v>
          </cell>
          <cell r="Y56">
            <v>318927</v>
          </cell>
          <cell r="Z56">
            <v>272882</v>
          </cell>
          <cell r="AA56">
            <v>227022</v>
          </cell>
          <cell r="AB56">
            <v>184000</v>
          </cell>
          <cell r="AC56">
            <v>81435</v>
          </cell>
          <cell r="AE56">
            <v>2321288</v>
          </cell>
        </row>
        <row r="57">
          <cell r="A57" t="str">
            <v>POT. CONT</v>
          </cell>
          <cell r="B57">
            <v>328</v>
          </cell>
          <cell r="C57">
            <v>328</v>
          </cell>
          <cell r="D57">
            <v>328</v>
          </cell>
          <cell r="E57">
            <v>328</v>
          </cell>
          <cell r="F57">
            <v>323</v>
          </cell>
          <cell r="G57">
            <v>323</v>
          </cell>
          <cell r="H57">
            <v>323</v>
          </cell>
          <cell r="I57">
            <v>323</v>
          </cell>
          <cell r="J57">
            <v>323</v>
          </cell>
          <cell r="K57">
            <v>324</v>
          </cell>
          <cell r="L57">
            <v>325</v>
          </cell>
          <cell r="M57">
            <v>326</v>
          </cell>
          <cell r="N57">
            <v>3902</v>
          </cell>
          <cell r="Q57" t="str">
            <v>POT. CONT</v>
          </cell>
          <cell r="R57">
            <v>330</v>
          </cell>
          <cell r="S57">
            <v>362</v>
          </cell>
          <cell r="T57">
            <v>367</v>
          </cell>
          <cell r="U57">
            <v>357</v>
          </cell>
          <cell r="V57">
            <v>351</v>
          </cell>
          <cell r="W57">
            <v>450</v>
          </cell>
          <cell r="X57">
            <v>449</v>
          </cell>
          <cell r="Y57">
            <v>449</v>
          </cell>
          <cell r="Z57">
            <v>359</v>
          </cell>
          <cell r="AA57">
            <v>360</v>
          </cell>
          <cell r="AB57">
            <v>358</v>
          </cell>
          <cell r="AC57">
            <v>358</v>
          </cell>
          <cell r="AE57">
            <v>4550</v>
          </cell>
        </row>
        <row r="58">
          <cell r="A58" t="str">
            <v>AT3.B</v>
          </cell>
          <cell r="Q58" t="str">
            <v>AT3.B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CLIENTES</v>
          </cell>
          <cell r="B59">
            <v>12</v>
          </cell>
          <cell r="C59">
            <v>12</v>
          </cell>
          <cell r="D59">
            <v>12</v>
          </cell>
          <cell r="E59">
            <v>12</v>
          </cell>
          <cell r="F59">
            <v>12</v>
          </cell>
          <cell r="G59">
            <v>13</v>
          </cell>
          <cell r="H59">
            <v>13</v>
          </cell>
          <cell r="I59">
            <v>12</v>
          </cell>
          <cell r="J59">
            <v>11</v>
          </cell>
          <cell r="K59">
            <v>10</v>
          </cell>
          <cell r="L59">
            <v>10</v>
          </cell>
          <cell r="M59">
            <v>10</v>
          </cell>
          <cell r="N59">
            <v>139</v>
          </cell>
          <cell r="Q59" t="str">
            <v>CLIENTES</v>
          </cell>
          <cell r="R59">
            <v>10</v>
          </cell>
          <cell r="S59">
            <v>10</v>
          </cell>
          <cell r="T59">
            <v>10</v>
          </cell>
          <cell r="U59">
            <v>10</v>
          </cell>
          <cell r="V59">
            <v>10</v>
          </cell>
          <cell r="W59">
            <v>10</v>
          </cell>
          <cell r="X59">
            <v>10</v>
          </cell>
          <cell r="Y59">
            <v>9</v>
          </cell>
          <cell r="Z59">
            <v>9</v>
          </cell>
          <cell r="AA59">
            <v>9</v>
          </cell>
          <cell r="AB59">
            <v>8</v>
          </cell>
          <cell r="AC59">
            <v>8</v>
          </cell>
          <cell r="AE59">
            <v>113</v>
          </cell>
        </row>
        <row r="60">
          <cell r="A60" t="str">
            <v>KWH BASE</v>
          </cell>
          <cell r="B60">
            <v>37527</v>
          </cell>
          <cell r="C60">
            <v>46194</v>
          </cell>
          <cell r="D60">
            <v>42409</v>
          </cell>
          <cell r="E60">
            <v>51284</v>
          </cell>
          <cell r="F60">
            <v>70508</v>
          </cell>
          <cell r="G60">
            <v>68245</v>
          </cell>
          <cell r="H60">
            <v>73585</v>
          </cell>
          <cell r="I60">
            <v>80165</v>
          </cell>
          <cell r="J60">
            <v>63764</v>
          </cell>
          <cell r="K60">
            <v>37851</v>
          </cell>
          <cell r="L60">
            <v>37464</v>
          </cell>
          <cell r="M60">
            <v>30156</v>
          </cell>
          <cell r="N60">
            <v>639152</v>
          </cell>
          <cell r="Q60" t="str">
            <v>KWH BASE</v>
          </cell>
          <cell r="R60">
            <v>42110</v>
          </cell>
          <cell r="S60">
            <v>34622</v>
          </cell>
          <cell r="T60">
            <v>34293</v>
          </cell>
          <cell r="U60">
            <v>39696</v>
          </cell>
          <cell r="V60">
            <v>45314</v>
          </cell>
          <cell r="W60">
            <v>47127</v>
          </cell>
          <cell r="X60">
            <v>52262</v>
          </cell>
          <cell r="Y60">
            <v>58571</v>
          </cell>
          <cell r="Z60">
            <v>48920</v>
          </cell>
          <cell r="AA60">
            <v>39867</v>
          </cell>
          <cell r="AB60">
            <v>31270</v>
          </cell>
          <cell r="AC60">
            <v>24216</v>
          </cell>
          <cell r="AE60">
            <v>498268</v>
          </cell>
        </row>
        <row r="61">
          <cell r="A61" t="str">
            <v>DEM. MAX.</v>
          </cell>
          <cell r="B61">
            <v>369</v>
          </cell>
          <cell r="C61">
            <v>371</v>
          </cell>
          <cell r="D61">
            <v>371</v>
          </cell>
          <cell r="E61">
            <v>369</v>
          </cell>
          <cell r="F61">
            <v>370</v>
          </cell>
          <cell r="G61">
            <v>370</v>
          </cell>
          <cell r="H61">
            <v>370</v>
          </cell>
          <cell r="I61">
            <v>370</v>
          </cell>
          <cell r="J61">
            <v>370</v>
          </cell>
          <cell r="K61">
            <v>371</v>
          </cell>
          <cell r="L61">
            <v>372</v>
          </cell>
          <cell r="M61">
            <v>373</v>
          </cell>
          <cell r="N61">
            <v>4446</v>
          </cell>
          <cell r="Q61" t="str">
            <v>DEM. MAX.</v>
          </cell>
          <cell r="R61">
            <v>271</v>
          </cell>
          <cell r="S61">
            <v>267</v>
          </cell>
          <cell r="T61">
            <v>274</v>
          </cell>
          <cell r="U61">
            <v>279</v>
          </cell>
          <cell r="V61">
            <v>283</v>
          </cell>
          <cell r="W61">
            <v>326</v>
          </cell>
          <cell r="X61">
            <v>313</v>
          </cell>
          <cell r="Y61">
            <v>296</v>
          </cell>
          <cell r="Z61">
            <v>286</v>
          </cell>
          <cell r="AA61">
            <v>306</v>
          </cell>
          <cell r="AB61">
            <v>273</v>
          </cell>
          <cell r="AC61">
            <v>273</v>
          </cell>
          <cell r="AE61">
            <v>3447</v>
          </cell>
        </row>
        <row r="62">
          <cell r="A62" t="str">
            <v>AT3.C</v>
          </cell>
          <cell r="Q62" t="str">
            <v>AT3.C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CLIENTES</v>
          </cell>
          <cell r="B63">
            <v>28</v>
          </cell>
          <cell r="C63">
            <v>28</v>
          </cell>
          <cell r="D63">
            <v>29</v>
          </cell>
          <cell r="E63">
            <v>29</v>
          </cell>
          <cell r="F63">
            <v>29</v>
          </cell>
          <cell r="G63">
            <v>31</v>
          </cell>
          <cell r="H63">
            <v>32</v>
          </cell>
          <cell r="I63">
            <v>33</v>
          </cell>
          <cell r="J63">
            <v>35</v>
          </cell>
          <cell r="K63">
            <v>36</v>
          </cell>
          <cell r="L63">
            <v>38</v>
          </cell>
          <cell r="M63">
            <v>38</v>
          </cell>
          <cell r="N63">
            <v>386</v>
          </cell>
          <cell r="Q63" t="str">
            <v>CLIENTES</v>
          </cell>
          <cell r="R63">
            <v>38</v>
          </cell>
          <cell r="S63">
            <v>38</v>
          </cell>
          <cell r="T63">
            <v>38</v>
          </cell>
          <cell r="U63">
            <v>38</v>
          </cell>
          <cell r="V63">
            <v>39</v>
          </cell>
          <cell r="W63">
            <v>39</v>
          </cell>
          <cell r="X63">
            <v>38</v>
          </cell>
          <cell r="Y63">
            <v>39</v>
          </cell>
          <cell r="Z63">
            <v>40</v>
          </cell>
          <cell r="AA63">
            <v>40</v>
          </cell>
          <cell r="AB63">
            <v>40</v>
          </cell>
          <cell r="AC63">
            <v>42</v>
          </cell>
          <cell r="AE63">
            <v>469</v>
          </cell>
        </row>
        <row r="64">
          <cell r="A64" t="str">
            <v>KWH BASE</v>
          </cell>
          <cell r="B64">
            <v>847036</v>
          </cell>
          <cell r="C64">
            <v>853130</v>
          </cell>
          <cell r="D64">
            <v>688361</v>
          </cell>
          <cell r="E64">
            <v>919710</v>
          </cell>
          <cell r="F64">
            <v>988165</v>
          </cell>
          <cell r="G64">
            <v>982485</v>
          </cell>
          <cell r="H64">
            <v>1006543</v>
          </cell>
          <cell r="I64">
            <v>1091524</v>
          </cell>
          <cell r="J64">
            <v>919516</v>
          </cell>
          <cell r="K64">
            <v>906642</v>
          </cell>
          <cell r="L64">
            <v>1002986</v>
          </cell>
          <cell r="M64">
            <v>861905</v>
          </cell>
          <cell r="N64">
            <v>11068003</v>
          </cell>
          <cell r="Q64" t="str">
            <v>KWH BASE</v>
          </cell>
          <cell r="R64">
            <v>1057538</v>
          </cell>
          <cell r="S64">
            <v>901480</v>
          </cell>
          <cell r="T64">
            <v>940234</v>
          </cell>
          <cell r="U64">
            <v>1119164</v>
          </cell>
          <cell r="V64">
            <v>1195000</v>
          </cell>
          <cell r="W64">
            <v>1188024</v>
          </cell>
          <cell r="X64">
            <v>1109317</v>
          </cell>
          <cell r="Y64">
            <v>1206304</v>
          </cell>
          <cell r="Z64">
            <v>1199716</v>
          </cell>
          <cell r="AA64">
            <v>1188982</v>
          </cell>
          <cell r="AB64">
            <v>1089271</v>
          </cell>
          <cell r="AC64">
            <v>1103306</v>
          </cell>
          <cell r="AE64">
            <v>13298336</v>
          </cell>
        </row>
        <row r="65">
          <cell r="A65" t="str">
            <v>DEM. MAX.</v>
          </cell>
          <cell r="B65">
            <v>2372</v>
          </cell>
          <cell r="C65">
            <v>2436</v>
          </cell>
          <cell r="D65">
            <v>2398</v>
          </cell>
          <cell r="E65">
            <v>2548</v>
          </cell>
          <cell r="F65">
            <v>2531</v>
          </cell>
          <cell r="G65">
            <v>2568</v>
          </cell>
          <cell r="H65">
            <v>2586</v>
          </cell>
          <cell r="I65">
            <v>2595</v>
          </cell>
          <cell r="J65">
            <v>2669</v>
          </cell>
          <cell r="K65">
            <v>2685</v>
          </cell>
          <cell r="L65">
            <v>2752</v>
          </cell>
          <cell r="M65">
            <v>2775</v>
          </cell>
          <cell r="N65">
            <v>30915</v>
          </cell>
          <cell r="Q65" t="str">
            <v>DEM. MAX.</v>
          </cell>
          <cell r="R65">
            <v>2787</v>
          </cell>
          <cell r="S65">
            <v>2925</v>
          </cell>
          <cell r="T65">
            <v>3167</v>
          </cell>
          <cell r="U65">
            <v>2956</v>
          </cell>
          <cell r="V65">
            <v>3090</v>
          </cell>
          <cell r="W65">
            <v>3139</v>
          </cell>
          <cell r="X65">
            <v>3037</v>
          </cell>
          <cell r="Y65">
            <v>3136</v>
          </cell>
          <cell r="Z65">
            <v>3103</v>
          </cell>
          <cell r="AA65">
            <v>3345</v>
          </cell>
          <cell r="AB65">
            <v>3066</v>
          </cell>
          <cell r="AC65">
            <v>3451</v>
          </cell>
          <cell r="AE65">
            <v>37202</v>
          </cell>
        </row>
        <row r="66">
          <cell r="A66" t="str">
            <v>AT4.2</v>
          </cell>
          <cell r="Q66" t="str">
            <v>AT4.2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CLIENTES</v>
          </cell>
          <cell r="B67">
            <v>49</v>
          </cell>
          <cell r="C67">
            <v>47</v>
          </cell>
          <cell r="D67">
            <v>47</v>
          </cell>
          <cell r="E67">
            <v>48</v>
          </cell>
          <cell r="F67">
            <v>48</v>
          </cell>
          <cell r="G67">
            <v>47</v>
          </cell>
          <cell r="H67">
            <v>47</v>
          </cell>
          <cell r="I67">
            <v>46</v>
          </cell>
          <cell r="J67">
            <v>46</v>
          </cell>
          <cell r="K67">
            <v>44</v>
          </cell>
          <cell r="L67">
            <v>44</v>
          </cell>
          <cell r="M67">
            <v>45</v>
          </cell>
          <cell r="N67">
            <v>558</v>
          </cell>
          <cell r="Q67" t="str">
            <v>CLIENTES</v>
          </cell>
          <cell r="R67">
            <v>45</v>
          </cell>
          <cell r="S67">
            <v>44</v>
          </cell>
          <cell r="T67">
            <v>44</v>
          </cell>
          <cell r="U67">
            <v>44</v>
          </cell>
          <cell r="V67">
            <v>43</v>
          </cell>
          <cell r="W67">
            <v>43</v>
          </cell>
          <cell r="X67">
            <v>43</v>
          </cell>
          <cell r="Y67">
            <v>43</v>
          </cell>
          <cell r="Z67">
            <v>43</v>
          </cell>
          <cell r="AA67">
            <v>43</v>
          </cell>
          <cell r="AB67">
            <v>43</v>
          </cell>
          <cell r="AC67">
            <v>43</v>
          </cell>
          <cell r="AE67">
            <v>521</v>
          </cell>
        </row>
        <row r="68">
          <cell r="A68" t="str">
            <v>KWH BASE</v>
          </cell>
          <cell r="B68">
            <v>1078016</v>
          </cell>
          <cell r="C68">
            <v>1001954</v>
          </cell>
          <cell r="D68">
            <v>1101085</v>
          </cell>
          <cell r="E68">
            <v>1250144</v>
          </cell>
          <cell r="F68">
            <v>1322257</v>
          </cell>
          <cell r="G68">
            <v>1067059</v>
          </cell>
          <cell r="H68">
            <v>1024305</v>
          </cell>
          <cell r="I68">
            <v>1138482</v>
          </cell>
          <cell r="J68">
            <v>872824</v>
          </cell>
          <cell r="K68">
            <v>887591</v>
          </cell>
          <cell r="L68">
            <v>994088</v>
          </cell>
          <cell r="M68">
            <v>868958</v>
          </cell>
          <cell r="N68">
            <v>12606763</v>
          </cell>
          <cell r="Q68" t="str">
            <v>KWH BASE</v>
          </cell>
          <cell r="R68">
            <v>939069</v>
          </cell>
          <cell r="S68">
            <v>872032</v>
          </cell>
          <cell r="T68">
            <v>904288</v>
          </cell>
          <cell r="U68">
            <v>1013797</v>
          </cell>
          <cell r="V68">
            <v>810078</v>
          </cell>
          <cell r="W68">
            <v>750707</v>
          </cell>
          <cell r="X68">
            <v>730787</v>
          </cell>
          <cell r="Y68">
            <v>775754</v>
          </cell>
          <cell r="Z68">
            <v>745738</v>
          </cell>
          <cell r="AA68">
            <v>663106</v>
          </cell>
          <cell r="AB68">
            <v>764326</v>
          </cell>
          <cell r="AC68">
            <v>710059</v>
          </cell>
          <cell r="AE68">
            <v>9679741</v>
          </cell>
        </row>
        <row r="69">
          <cell r="A69" t="str">
            <v>POT. CONT</v>
          </cell>
          <cell r="B69">
            <v>7287</v>
          </cell>
          <cell r="C69">
            <v>6817</v>
          </cell>
          <cell r="D69">
            <v>6817</v>
          </cell>
          <cell r="E69">
            <v>6917</v>
          </cell>
          <cell r="F69">
            <v>7696</v>
          </cell>
          <cell r="G69">
            <v>7067</v>
          </cell>
          <cell r="H69">
            <v>7127</v>
          </cell>
          <cell r="I69">
            <v>7007</v>
          </cell>
          <cell r="J69">
            <v>7007</v>
          </cell>
          <cell r="K69">
            <v>4962</v>
          </cell>
          <cell r="L69">
            <v>4962</v>
          </cell>
          <cell r="M69">
            <v>5022</v>
          </cell>
          <cell r="N69">
            <v>78688</v>
          </cell>
          <cell r="Q69" t="str">
            <v>POT. CONT</v>
          </cell>
          <cell r="R69">
            <v>5022</v>
          </cell>
          <cell r="S69">
            <v>4992</v>
          </cell>
          <cell r="T69">
            <v>4992</v>
          </cell>
          <cell r="U69">
            <v>4992</v>
          </cell>
          <cell r="V69">
            <v>4570</v>
          </cell>
          <cell r="W69">
            <v>4535</v>
          </cell>
          <cell r="X69">
            <v>4475</v>
          </cell>
          <cell r="Y69">
            <v>4475</v>
          </cell>
          <cell r="Z69">
            <v>4475</v>
          </cell>
          <cell r="AA69">
            <v>4445</v>
          </cell>
          <cell r="AB69">
            <v>4445</v>
          </cell>
          <cell r="AC69">
            <v>4445</v>
          </cell>
          <cell r="AE69">
            <v>55863</v>
          </cell>
        </row>
        <row r="70">
          <cell r="A70" t="str">
            <v>DEM. MAX.</v>
          </cell>
          <cell r="B70">
            <v>2747</v>
          </cell>
          <cell r="C70">
            <v>2349</v>
          </cell>
          <cell r="D70">
            <v>2349</v>
          </cell>
          <cell r="E70">
            <v>2439</v>
          </cell>
          <cell r="F70">
            <v>2439</v>
          </cell>
          <cell r="G70">
            <v>2396</v>
          </cell>
          <cell r="H70">
            <v>2156</v>
          </cell>
          <cell r="I70">
            <v>2208</v>
          </cell>
          <cell r="J70">
            <v>2186</v>
          </cell>
          <cell r="K70">
            <v>1863</v>
          </cell>
          <cell r="L70">
            <v>2272</v>
          </cell>
          <cell r="M70">
            <v>2272</v>
          </cell>
          <cell r="N70">
            <v>27676</v>
          </cell>
          <cell r="Q70" t="str">
            <v>DEM. MAX.</v>
          </cell>
          <cell r="R70">
            <v>2272</v>
          </cell>
          <cell r="S70">
            <v>2272</v>
          </cell>
          <cell r="T70">
            <v>2272</v>
          </cell>
          <cell r="U70">
            <v>2272</v>
          </cell>
          <cell r="V70">
            <v>1869</v>
          </cell>
          <cell r="W70">
            <v>1691</v>
          </cell>
          <cell r="X70">
            <v>2032</v>
          </cell>
          <cell r="Y70">
            <v>1718</v>
          </cell>
          <cell r="Z70">
            <v>1755</v>
          </cell>
          <cell r="AA70">
            <v>1630</v>
          </cell>
          <cell r="AB70">
            <v>2119</v>
          </cell>
          <cell r="AC70">
            <v>2119</v>
          </cell>
          <cell r="AE70">
            <v>24021</v>
          </cell>
        </row>
        <row r="71">
          <cell r="A71" t="str">
            <v>AT4.3</v>
          </cell>
          <cell r="Q71" t="str">
            <v>AT4.3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CLIENTES</v>
          </cell>
          <cell r="B72">
            <v>33</v>
          </cell>
          <cell r="C72">
            <v>33</v>
          </cell>
          <cell r="D72">
            <v>33</v>
          </cell>
          <cell r="E72">
            <v>33</v>
          </cell>
          <cell r="F72">
            <v>33</v>
          </cell>
          <cell r="G72">
            <v>34</v>
          </cell>
          <cell r="H72">
            <v>34</v>
          </cell>
          <cell r="I72">
            <v>34</v>
          </cell>
          <cell r="J72">
            <v>33</v>
          </cell>
          <cell r="K72">
            <v>34</v>
          </cell>
          <cell r="L72">
            <v>34</v>
          </cell>
          <cell r="M72">
            <v>34</v>
          </cell>
          <cell r="N72">
            <v>402</v>
          </cell>
          <cell r="Q72" t="str">
            <v>CLIENTES</v>
          </cell>
          <cell r="R72">
            <v>34</v>
          </cell>
          <cell r="S72">
            <v>35</v>
          </cell>
          <cell r="T72">
            <v>35</v>
          </cell>
          <cell r="U72">
            <v>35</v>
          </cell>
          <cell r="V72">
            <v>36</v>
          </cell>
          <cell r="W72">
            <v>36</v>
          </cell>
          <cell r="X72">
            <v>37</v>
          </cell>
          <cell r="Y72">
            <v>37</v>
          </cell>
          <cell r="Z72">
            <v>36</v>
          </cell>
          <cell r="AA72">
            <v>36</v>
          </cell>
          <cell r="AB72">
            <v>37</v>
          </cell>
          <cell r="AC72">
            <v>36</v>
          </cell>
          <cell r="AE72">
            <v>430</v>
          </cell>
        </row>
        <row r="73">
          <cell r="A73" t="str">
            <v>KWH BASE</v>
          </cell>
          <cell r="B73">
            <v>1192702</v>
          </cell>
          <cell r="C73">
            <v>1433498</v>
          </cell>
          <cell r="D73">
            <v>1197656</v>
          </cell>
          <cell r="E73">
            <v>1343918</v>
          </cell>
          <cell r="F73">
            <v>1347991</v>
          </cell>
          <cell r="G73">
            <v>1177753</v>
          </cell>
          <cell r="H73">
            <v>1214937</v>
          </cell>
          <cell r="I73">
            <v>1228938</v>
          </cell>
          <cell r="J73">
            <v>1022804</v>
          </cell>
          <cell r="K73">
            <v>1048704</v>
          </cell>
          <cell r="L73">
            <v>1089826</v>
          </cell>
          <cell r="M73">
            <v>998805</v>
          </cell>
          <cell r="N73">
            <v>14297532</v>
          </cell>
          <cell r="Q73" t="str">
            <v>KWH BASE</v>
          </cell>
          <cell r="R73">
            <v>1205995</v>
          </cell>
          <cell r="S73">
            <v>1359667</v>
          </cell>
          <cell r="T73">
            <v>1470055</v>
          </cell>
          <cell r="U73">
            <v>1685399</v>
          </cell>
          <cell r="V73">
            <v>1750858</v>
          </cell>
          <cell r="W73">
            <v>1587124</v>
          </cell>
          <cell r="X73">
            <v>1422303</v>
          </cell>
          <cell r="Y73">
            <v>1466826</v>
          </cell>
          <cell r="Z73">
            <v>1385582</v>
          </cell>
          <cell r="AA73">
            <v>1227080</v>
          </cell>
          <cell r="AB73">
            <v>1243826</v>
          </cell>
          <cell r="AC73">
            <v>1169258</v>
          </cell>
          <cell r="AE73">
            <v>16973973</v>
          </cell>
        </row>
        <row r="74">
          <cell r="A74" t="str">
            <v>POT. SUM.</v>
          </cell>
          <cell r="B74">
            <v>6980</v>
          </cell>
          <cell r="C74">
            <v>7026</v>
          </cell>
          <cell r="D74">
            <v>7028</v>
          </cell>
          <cell r="E74">
            <v>7019</v>
          </cell>
          <cell r="F74">
            <v>7015</v>
          </cell>
          <cell r="G74">
            <v>6999</v>
          </cell>
          <cell r="H74">
            <v>7258</v>
          </cell>
          <cell r="I74">
            <v>7357</v>
          </cell>
          <cell r="J74">
            <v>6864</v>
          </cell>
          <cell r="K74">
            <v>6487</v>
          </cell>
          <cell r="L74">
            <v>6553</v>
          </cell>
          <cell r="M74">
            <v>6524</v>
          </cell>
          <cell r="N74">
            <v>83110</v>
          </cell>
          <cell r="Q74" t="str">
            <v>POT. SUM.</v>
          </cell>
          <cell r="R74">
            <v>6491</v>
          </cell>
          <cell r="S74">
            <v>6501</v>
          </cell>
          <cell r="T74">
            <v>6643</v>
          </cell>
          <cell r="U74">
            <v>6659</v>
          </cell>
          <cell r="V74">
            <v>6753</v>
          </cell>
          <cell r="W74">
            <v>6899</v>
          </cell>
          <cell r="X74">
            <v>6961</v>
          </cell>
          <cell r="Y74">
            <v>7114</v>
          </cell>
          <cell r="Z74">
            <v>7088</v>
          </cell>
          <cell r="AA74">
            <v>7081</v>
          </cell>
          <cell r="AB74">
            <v>7121</v>
          </cell>
          <cell r="AC74">
            <v>6936</v>
          </cell>
          <cell r="AE74">
            <v>82247</v>
          </cell>
        </row>
        <row r="75">
          <cell r="A75" t="str">
            <v>DEM. MAX.</v>
          </cell>
          <cell r="B75">
            <v>3858</v>
          </cell>
          <cell r="C75">
            <v>3858</v>
          </cell>
          <cell r="D75">
            <v>3858</v>
          </cell>
          <cell r="E75">
            <v>3858</v>
          </cell>
          <cell r="F75">
            <v>3858</v>
          </cell>
          <cell r="G75">
            <v>2803</v>
          </cell>
          <cell r="H75">
            <v>2937</v>
          </cell>
          <cell r="I75">
            <v>2731</v>
          </cell>
          <cell r="J75">
            <v>2592</v>
          </cell>
          <cell r="K75">
            <v>2743</v>
          </cell>
          <cell r="L75">
            <v>3158</v>
          </cell>
          <cell r="M75">
            <v>3158</v>
          </cell>
          <cell r="N75">
            <v>39412</v>
          </cell>
          <cell r="Q75" t="str">
            <v>DEM. MAX.</v>
          </cell>
          <cell r="R75">
            <v>3158</v>
          </cell>
          <cell r="S75">
            <v>3158</v>
          </cell>
          <cell r="T75">
            <v>3158</v>
          </cell>
          <cell r="U75">
            <v>3158</v>
          </cell>
          <cell r="V75">
            <v>3158</v>
          </cell>
          <cell r="W75">
            <v>3784</v>
          </cell>
          <cell r="X75">
            <v>3498</v>
          </cell>
          <cell r="Y75">
            <v>3425</v>
          </cell>
          <cell r="Z75">
            <v>3593</v>
          </cell>
          <cell r="AA75">
            <v>2969</v>
          </cell>
          <cell r="AB75">
            <v>3908</v>
          </cell>
          <cell r="AC75">
            <v>3760</v>
          </cell>
          <cell r="AE75">
            <v>40727</v>
          </cell>
        </row>
        <row r="76"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PERSONAL</v>
          </cell>
          <cell r="Q77" t="str">
            <v>PERSONAL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CLIENTES</v>
          </cell>
          <cell r="B78">
            <v>96</v>
          </cell>
          <cell r="C78">
            <v>96</v>
          </cell>
          <cell r="D78">
            <v>96</v>
          </cell>
          <cell r="E78">
            <v>95</v>
          </cell>
          <cell r="F78">
            <v>93</v>
          </cell>
          <cell r="G78">
            <v>93</v>
          </cell>
          <cell r="H78">
            <v>93</v>
          </cell>
          <cell r="I78">
            <v>93</v>
          </cell>
          <cell r="J78">
            <v>93</v>
          </cell>
          <cell r="K78">
            <v>93</v>
          </cell>
          <cell r="L78">
            <v>93</v>
          </cell>
          <cell r="M78">
            <v>93</v>
          </cell>
          <cell r="N78">
            <v>1127</v>
          </cell>
          <cell r="Q78" t="str">
            <v>CLIENTES</v>
          </cell>
          <cell r="R78">
            <v>88</v>
          </cell>
          <cell r="S78">
            <v>89</v>
          </cell>
          <cell r="T78">
            <v>89</v>
          </cell>
          <cell r="U78">
            <v>90</v>
          </cell>
          <cell r="V78">
            <v>88</v>
          </cell>
          <cell r="W78">
            <v>88</v>
          </cell>
          <cell r="X78">
            <v>89</v>
          </cell>
          <cell r="Y78">
            <v>89</v>
          </cell>
          <cell r="Z78">
            <v>89</v>
          </cell>
          <cell r="AA78">
            <v>89</v>
          </cell>
          <cell r="AB78">
            <v>89</v>
          </cell>
          <cell r="AC78">
            <v>89</v>
          </cell>
          <cell r="AE78">
            <v>1066</v>
          </cell>
        </row>
        <row r="79">
          <cell r="A79" t="str">
            <v xml:space="preserve">KWH </v>
          </cell>
          <cell r="B79">
            <v>16174</v>
          </cell>
          <cell r="C79">
            <v>37609</v>
          </cell>
          <cell r="D79">
            <v>32021</v>
          </cell>
          <cell r="E79">
            <v>28213</v>
          </cell>
          <cell r="F79">
            <v>35747</v>
          </cell>
          <cell r="G79">
            <v>36528</v>
          </cell>
          <cell r="H79">
            <v>36353</v>
          </cell>
          <cell r="I79">
            <v>36334</v>
          </cell>
          <cell r="J79">
            <v>33016</v>
          </cell>
          <cell r="K79">
            <v>31576</v>
          </cell>
          <cell r="L79">
            <v>27000</v>
          </cell>
          <cell r="M79">
            <v>28139</v>
          </cell>
          <cell r="N79">
            <v>378710</v>
          </cell>
          <cell r="Q79" t="str">
            <v xml:space="preserve">KWH </v>
          </cell>
          <cell r="R79">
            <v>15760</v>
          </cell>
          <cell r="S79">
            <v>16365</v>
          </cell>
          <cell r="T79">
            <v>15785</v>
          </cell>
          <cell r="U79">
            <v>19926</v>
          </cell>
          <cell r="V79">
            <v>20753</v>
          </cell>
          <cell r="W79">
            <v>22115</v>
          </cell>
          <cell r="X79">
            <v>25309</v>
          </cell>
          <cell r="Y79">
            <v>24655</v>
          </cell>
          <cell r="Z79">
            <v>23070</v>
          </cell>
          <cell r="AA79">
            <v>19862</v>
          </cell>
          <cell r="AB79">
            <v>18658</v>
          </cell>
          <cell r="AC79">
            <v>17954</v>
          </cell>
          <cell r="AE79">
            <v>240212</v>
          </cell>
        </row>
        <row r="80"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OTROS</v>
          </cell>
          <cell r="Q81" t="str">
            <v>OTROS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CLIENTES</v>
          </cell>
          <cell r="B82">
            <v>11</v>
          </cell>
          <cell r="C82">
            <v>11</v>
          </cell>
          <cell r="D82">
            <v>11</v>
          </cell>
          <cell r="E82">
            <v>11</v>
          </cell>
          <cell r="F82">
            <v>11</v>
          </cell>
          <cell r="G82">
            <v>11</v>
          </cell>
          <cell r="H82">
            <v>10</v>
          </cell>
          <cell r="I82">
            <v>10</v>
          </cell>
          <cell r="J82">
            <v>10</v>
          </cell>
          <cell r="K82">
            <v>10</v>
          </cell>
          <cell r="L82">
            <v>10</v>
          </cell>
          <cell r="M82">
            <v>10</v>
          </cell>
          <cell r="N82">
            <v>126</v>
          </cell>
          <cell r="Q82" t="str">
            <v>CLIENTES</v>
          </cell>
          <cell r="R82">
            <v>18</v>
          </cell>
          <cell r="S82">
            <v>19</v>
          </cell>
          <cell r="T82">
            <v>19</v>
          </cell>
          <cell r="U82">
            <v>19</v>
          </cell>
          <cell r="V82">
            <v>19</v>
          </cell>
          <cell r="W82">
            <v>20</v>
          </cell>
          <cell r="X82">
            <v>19</v>
          </cell>
          <cell r="Y82">
            <v>19</v>
          </cell>
          <cell r="Z82">
            <v>19</v>
          </cell>
          <cell r="AA82">
            <v>20</v>
          </cell>
          <cell r="AB82">
            <v>20</v>
          </cell>
          <cell r="AC82">
            <v>21</v>
          </cell>
          <cell r="AE82">
            <v>232</v>
          </cell>
        </row>
        <row r="83">
          <cell r="A83" t="str">
            <v xml:space="preserve">KWH </v>
          </cell>
          <cell r="B83">
            <v>4794</v>
          </cell>
          <cell r="C83">
            <v>5684</v>
          </cell>
          <cell r="D83">
            <v>5147</v>
          </cell>
          <cell r="E83">
            <v>5549</v>
          </cell>
          <cell r="F83">
            <v>7900</v>
          </cell>
          <cell r="G83">
            <v>6819</v>
          </cell>
          <cell r="H83">
            <v>5732</v>
          </cell>
          <cell r="I83">
            <v>5787</v>
          </cell>
          <cell r="J83">
            <v>5796</v>
          </cell>
          <cell r="K83">
            <v>5666</v>
          </cell>
          <cell r="L83">
            <v>6247</v>
          </cell>
          <cell r="M83">
            <v>3684</v>
          </cell>
          <cell r="N83">
            <v>68805</v>
          </cell>
          <cell r="Q83" t="str">
            <v xml:space="preserve">KWH </v>
          </cell>
          <cell r="R83">
            <v>16644</v>
          </cell>
          <cell r="S83">
            <v>13370</v>
          </cell>
          <cell r="T83">
            <v>17709</v>
          </cell>
          <cell r="U83">
            <v>13946</v>
          </cell>
          <cell r="V83">
            <v>18345</v>
          </cell>
          <cell r="W83">
            <v>24442</v>
          </cell>
          <cell r="X83">
            <v>17468</v>
          </cell>
          <cell r="Y83">
            <v>19660</v>
          </cell>
          <cell r="Z83">
            <v>17436</v>
          </cell>
          <cell r="AA83">
            <v>18613</v>
          </cell>
          <cell r="AB83">
            <v>21998</v>
          </cell>
          <cell r="AC83">
            <v>19443</v>
          </cell>
          <cell r="AE83">
            <v>219074</v>
          </cell>
        </row>
        <row r="84"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7">
          <cell r="F87" t="str">
            <v>TOTAL FACTURACION POR TARIFAS AT + BT</v>
          </cell>
          <cell r="R87">
            <v>9349619</v>
          </cell>
          <cell r="S87">
            <v>8936534</v>
          </cell>
          <cell r="T87">
            <v>8983040</v>
          </cell>
          <cell r="U87">
            <v>10763729</v>
          </cell>
          <cell r="V87">
            <v>11372821</v>
          </cell>
          <cell r="W87">
            <v>11731105</v>
          </cell>
          <cell r="X87">
            <v>11705267</v>
          </cell>
          <cell r="Y87">
            <v>11935657</v>
          </cell>
          <cell r="Z87">
            <v>11419806</v>
          </cell>
          <cell r="AA87">
            <v>10269461</v>
          </cell>
          <cell r="AB87">
            <v>9947000</v>
          </cell>
          <cell r="AC87">
            <v>9347835</v>
          </cell>
          <cell r="AE87">
            <v>125761874</v>
          </cell>
        </row>
        <row r="89">
          <cell r="Q89" t="str">
            <v>TARIFA</v>
          </cell>
          <cell r="R89" t="str">
            <v>ENERO</v>
          </cell>
          <cell r="S89" t="str">
            <v>FEBRERO</v>
          </cell>
          <cell r="T89" t="str">
            <v>MARZO</v>
          </cell>
          <cell r="U89" t="str">
            <v>ABRIL</v>
          </cell>
          <cell r="V89" t="str">
            <v>MAYO</v>
          </cell>
          <cell r="W89" t="str">
            <v>JUNIO</v>
          </cell>
          <cell r="X89" t="str">
            <v>JULIO</v>
          </cell>
          <cell r="Y89" t="str">
            <v>AGOSTO</v>
          </cell>
          <cell r="Z89" t="str">
            <v>SEPTIEMBRE</v>
          </cell>
          <cell r="AA89" t="str">
            <v>OCTUBRE</v>
          </cell>
          <cell r="AB89" t="str">
            <v>NOVIEMBRE</v>
          </cell>
          <cell r="AC89" t="str">
            <v>DICIEMBRE</v>
          </cell>
          <cell r="AE89" t="str">
            <v>TOTAL</v>
          </cell>
        </row>
        <row r="90">
          <cell r="B90">
            <v>8646879</v>
          </cell>
          <cell r="C90">
            <v>8960837</v>
          </cell>
          <cell r="D90">
            <v>8473957</v>
          </cell>
          <cell r="E90">
            <v>9533718</v>
          </cell>
          <cell r="F90">
            <v>10696316</v>
          </cell>
          <cell r="G90">
            <v>11049781</v>
          </cell>
          <cell r="H90">
            <v>10699939</v>
          </cell>
          <cell r="I90">
            <v>11069538</v>
          </cell>
          <cell r="J90">
            <v>10180555</v>
          </cell>
          <cell r="K90">
            <v>9500148</v>
          </cell>
          <cell r="L90">
            <v>9599238</v>
          </cell>
          <cell r="M90">
            <v>8733274</v>
          </cell>
          <cell r="N90">
            <v>117144180</v>
          </cell>
        </row>
        <row r="91">
          <cell r="A91" t="str">
            <v>CLIENTES</v>
          </cell>
          <cell r="B91">
            <v>33907</v>
          </cell>
          <cell r="C91">
            <v>33990</v>
          </cell>
          <cell r="D91">
            <v>34062</v>
          </cell>
          <cell r="E91">
            <v>34101</v>
          </cell>
          <cell r="F91">
            <v>34130</v>
          </cell>
          <cell r="G91">
            <v>34163</v>
          </cell>
          <cell r="H91">
            <v>34221</v>
          </cell>
          <cell r="I91">
            <v>34208</v>
          </cell>
          <cell r="J91">
            <v>34239</v>
          </cell>
          <cell r="K91">
            <v>34245</v>
          </cell>
          <cell r="L91">
            <v>34295</v>
          </cell>
          <cell r="M91">
            <v>34325</v>
          </cell>
          <cell r="N91">
            <v>409886</v>
          </cell>
          <cell r="Q91" t="str">
            <v>CLIENTES</v>
          </cell>
          <cell r="R91">
            <v>34328</v>
          </cell>
          <cell r="S91">
            <v>34566</v>
          </cell>
          <cell r="T91">
            <v>34938</v>
          </cell>
          <cell r="U91">
            <v>35066</v>
          </cell>
          <cell r="V91">
            <v>35140</v>
          </cell>
          <cell r="W91">
            <v>35192</v>
          </cell>
          <cell r="X91">
            <v>35308</v>
          </cell>
          <cell r="Y91">
            <v>35376</v>
          </cell>
          <cell r="Z91">
            <v>35440</v>
          </cell>
          <cell r="AA91">
            <v>35443</v>
          </cell>
          <cell r="AB91">
            <v>35445</v>
          </cell>
          <cell r="AC91">
            <v>35460</v>
          </cell>
          <cell r="AE91">
            <v>421702</v>
          </cell>
        </row>
        <row r="92">
          <cell r="A92" t="str">
            <v>KWH BASE</v>
          </cell>
          <cell r="B92">
            <v>8646879</v>
          </cell>
          <cell r="C92">
            <v>8960837</v>
          </cell>
          <cell r="D92">
            <v>8473957</v>
          </cell>
          <cell r="E92">
            <v>9533718</v>
          </cell>
          <cell r="F92">
            <v>10641579</v>
          </cell>
          <cell r="G92">
            <v>10671845</v>
          </cell>
          <cell r="H92">
            <v>10407980</v>
          </cell>
          <cell r="I92">
            <v>10738304</v>
          </cell>
          <cell r="J92">
            <v>9897869</v>
          </cell>
          <cell r="K92">
            <v>9375903</v>
          </cell>
          <cell r="L92">
            <v>9596227</v>
          </cell>
          <cell r="M92">
            <v>8733274</v>
          </cell>
          <cell r="N92">
            <v>115678372</v>
          </cell>
          <cell r="Q92" t="str">
            <v>KWH BASE</v>
          </cell>
          <cell r="R92">
            <v>9349619</v>
          </cell>
          <cell r="S92">
            <v>8936534</v>
          </cell>
          <cell r="T92">
            <v>8983040</v>
          </cell>
          <cell r="U92">
            <v>10763729</v>
          </cell>
          <cell r="V92">
            <v>11310244</v>
          </cell>
          <cell r="W92">
            <v>11441680</v>
          </cell>
          <cell r="X92">
            <v>11293223</v>
          </cell>
          <cell r="Y92">
            <v>11512170</v>
          </cell>
          <cell r="Z92">
            <v>11044268</v>
          </cell>
          <cell r="AA92">
            <v>10143293</v>
          </cell>
          <cell r="AB92">
            <v>9946770</v>
          </cell>
          <cell r="AC92">
            <v>9347835</v>
          </cell>
          <cell r="AE92">
            <v>124072405</v>
          </cell>
        </row>
        <row r="93">
          <cell r="A93" t="str">
            <v>KWH ADI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54737</v>
          </cell>
          <cell r="G93">
            <v>377936</v>
          </cell>
          <cell r="H93">
            <v>291959</v>
          </cell>
          <cell r="I93">
            <v>331234</v>
          </cell>
          <cell r="J93">
            <v>282686</v>
          </cell>
          <cell r="K93">
            <v>124245</v>
          </cell>
          <cell r="L93">
            <v>3011</v>
          </cell>
          <cell r="M93">
            <v>0</v>
          </cell>
          <cell r="N93">
            <v>1465808</v>
          </cell>
          <cell r="Q93" t="str">
            <v>KWH ADI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62577</v>
          </cell>
          <cell r="W93">
            <v>289425</v>
          </cell>
          <cell r="X93">
            <v>412044</v>
          </cell>
          <cell r="Y93">
            <v>423487</v>
          </cell>
          <cell r="Z93">
            <v>375538</v>
          </cell>
          <cell r="AA93">
            <v>126168</v>
          </cell>
          <cell r="AB93">
            <v>230</v>
          </cell>
          <cell r="AC93">
            <v>0</v>
          </cell>
          <cell r="AE93">
            <v>1689469</v>
          </cell>
        </row>
        <row r="94">
          <cell r="A94" t="str">
            <v>POT. CONT</v>
          </cell>
          <cell r="B94">
            <v>19598</v>
          </cell>
          <cell r="C94">
            <v>19227</v>
          </cell>
          <cell r="D94">
            <v>19222</v>
          </cell>
          <cell r="E94">
            <v>19308</v>
          </cell>
          <cell r="F94">
            <v>20100</v>
          </cell>
          <cell r="G94">
            <v>19463</v>
          </cell>
          <cell r="H94">
            <v>19795</v>
          </cell>
          <cell r="I94">
            <v>19775</v>
          </cell>
          <cell r="J94">
            <v>19339</v>
          </cell>
          <cell r="K94">
            <v>17012</v>
          </cell>
          <cell r="L94">
            <v>17091</v>
          </cell>
          <cell r="M94">
            <v>17163</v>
          </cell>
          <cell r="N94">
            <v>227093</v>
          </cell>
          <cell r="Q94" t="str">
            <v>POT. CONT</v>
          </cell>
          <cell r="R94">
            <v>17226</v>
          </cell>
          <cell r="S94">
            <v>17157</v>
          </cell>
          <cell r="T94">
            <v>17378</v>
          </cell>
          <cell r="U94">
            <v>17320</v>
          </cell>
          <cell r="V94">
            <v>16998</v>
          </cell>
          <cell r="W94">
            <v>18010</v>
          </cell>
          <cell r="X94">
            <v>16533</v>
          </cell>
          <cell r="Y94">
            <v>17179</v>
          </cell>
          <cell r="Z94">
            <v>17188</v>
          </cell>
          <cell r="AA94">
            <v>17237</v>
          </cell>
          <cell r="AB94">
            <v>17227</v>
          </cell>
          <cell r="AC94">
            <v>17002</v>
          </cell>
          <cell r="AE94">
            <v>206455</v>
          </cell>
        </row>
        <row r="95">
          <cell r="A95" t="str">
            <v>DEM. MAX.</v>
          </cell>
          <cell r="B95">
            <v>12895</v>
          </cell>
          <cell r="C95">
            <v>12606</v>
          </cell>
          <cell r="D95">
            <v>12564</v>
          </cell>
          <cell r="E95">
            <v>12860</v>
          </cell>
          <cell r="F95">
            <v>12902</v>
          </cell>
          <cell r="G95">
            <v>11807</v>
          </cell>
          <cell r="H95">
            <v>11796</v>
          </cell>
          <cell r="I95">
            <v>11759</v>
          </cell>
          <cell r="J95">
            <v>11713</v>
          </cell>
          <cell r="K95">
            <v>11551</v>
          </cell>
          <cell r="L95">
            <v>12498</v>
          </cell>
          <cell r="M95">
            <v>12520</v>
          </cell>
          <cell r="N95">
            <v>147471</v>
          </cell>
          <cell r="Q95" t="str">
            <v>DEM. MAX.</v>
          </cell>
          <cell r="R95">
            <v>12488</v>
          </cell>
          <cell r="S95">
            <v>12737</v>
          </cell>
          <cell r="T95">
            <v>13022</v>
          </cell>
          <cell r="U95">
            <v>12784</v>
          </cell>
          <cell r="V95">
            <v>12582</v>
          </cell>
          <cell r="W95">
            <v>13186</v>
          </cell>
          <cell r="X95">
            <v>13246</v>
          </cell>
          <cell r="Y95">
            <v>12866</v>
          </cell>
          <cell r="Z95">
            <v>13031</v>
          </cell>
          <cell r="AA95">
            <v>12524</v>
          </cell>
          <cell r="AB95">
            <v>13681</v>
          </cell>
          <cell r="AC95">
            <v>13950</v>
          </cell>
          <cell r="AE95">
            <v>156097</v>
          </cell>
        </row>
        <row r="96">
          <cell r="B96">
            <v>8646879</v>
          </cell>
          <cell r="C96">
            <v>8960837</v>
          </cell>
          <cell r="D96">
            <v>8473957</v>
          </cell>
          <cell r="E96">
            <v>9533718</v>
          </cell>
          <cell r="F96">
            <v>10696316</v>
          </cell>
          <cell r="G96">
            <v>11049781</v>
          </cell>
          <cell r="H96">
            <v>10699939</v>
          </cell>
          <cell r="I96">
            <v>11069538</v>
          </cell>
          <cell r="J96">
            <v>10180555</v>
          </cell>
          <cell r="K96">
            <v>9500148</v>
          </cell>
          <cell r="L96">
            <v>9599238</v>
          </cell>
          <cell r="M96">
            <v>8733274</v>
          </cell>
          <cell r="N96">
            <v>117144180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ID-CTLP"/>
      <sheetName val="Inventario"/>
      <sheetName val="Parámetros"/>
    </sheetNames>
    <sheetDataSet>
      <sheetData sheetId="0" refreshError="1"/>
      <sheetData sheetId="1" refreshError="1"/>
      <sheetData sheetId="2" refreshError="1">
        <row r="1">
          <cell r="B1">
            <v>649.32000000000005</v>
          </cell>
        </row>
        <row r="2">
          <cell r="B2">
            <v>0.1</v>
          </cell>
        </row>
        <row r="4">
          <cell r="B4">
            <v>1.0488088481701516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a"/>
      <sheetName val="Tapa (2)"/>
      <sheetName val="1-A"/>
      <sheetName val="1-B"/>
      <sheetName val="2-A"/>
      <sheetName val="2-B"/>
      <sheetName val="3"/>
      <sheetName val="4"/>
      <sheetName val="5"/>
      <sheetName val="6"/>
      <sheetName val="7"/>
      <sheetName val="8"/>
      <sheetName val="9"/>
      <sheetName val="10"/>
      <sheetName val="11"/>
      <sheetName val="11 (2)"/>
      <sheetName val="12-A"/>
      <sheetName val="12-B"/>
      <sheetName val="12-C"/>
      <sheetName val="13-A"/>
      <sheetName val="13-B"/>
      <sheetName val="14-A"/>
      <sheetName val="14-A (2)"/>
      <sheetName val="14-B"/>
      <sheetName val="ANEXO_I"/>
      <sheetName val="15"/>
      <sheetName val="ANEXO_II"/>
      <sheetName val="Tapa (3)"/>
      <sheetName val="2 F"/>
      <sheetName val="3-A  F"/>
      <sheetName val="3-B F"/>
      <sheetName val="4-A  F"/>
      <sheetName val="4-B  F"/>
      <sheetName val="13 F"/>
      <sheetName val="c15fin"/>
      <sheetName val="May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s_Finanzas"/>
      <sheetName val="Gas 2002"/>
      <sheetName val="Hoja2"/>
      <sheetName val="Variación PME"/>
      <sheetName val="Proy_Indices"/>
      <sheetName val="Hoja1"/>
      <sheetName val="Graf_DOLAR"/>
      <sheetName val="Gráfico1"/>
      <sheetName val="Gráfico1 (2)"/>
      <sheetName val="Gráfico2"/>
      <sheetName val="Gráfico3"/>
      <sheetName val="Gráfico4"/>
      <sheetName val="A_IPC"/>
      <sheetName val="Precio Cu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dos"/>
      <sheetName val="RESUMEN EFECTOS"/>
      <sheetName val="MG DIS_0617"/>
      <sheetName val="Ingresos_RES"/>
      <sheetName val="Estructura_2017"/>
      <sheetName val="Estructura_2017_nuevo VAD"/>
      <sheetName val="Estructura_2017_ajuste_cierre"/>
      <sheetName val="Estructura_2017_nuevo VAD_FACT"/>
      <sheetName val="Estructura_2017_nuevo VAD_ajust"/>
      <sheetName val="Estructura_2017MPAI"/>
      <sheetName val="MPAI_2017_nueVAD_ajus"/>
      <sheetName val="Estructura_2017ppto"/>
      <sheetName val="Estructura_2017ppto_nuevo VAD"/>
      <sheetName val="Estructura_2016real"/>
      <sheetName val="Evolucion_Tarifas"/>
      <sheetName val="Evol ppto Est_2013"/>
      <sheetName val="Precio_Medio"/>
      <sheetName val="EFECTOS_Dx_2017MEvsPPTO"/>
      <sheetName val="Indices_VAD_2017MEvsPPTO"/>
      <sheetName val="Escenario_sens_2017MEvsPPTO"/>
      <sheetName val="analisis_PxQ_2017"/>
      <sheetName val="EFECTOS_Dx_2017MEvs2016r"/>
      <sheetName val="Indices_VAD_2017MEvs2016r"/>
      <sheetName val="Escenario_sens_2017vs2016"/>
      <sheetName val="analisis_PxQ_A.A."/>
      <sheetName val="EFECTOS_Dx_2017ajustevsPPTO"/>
      <sheetName val="Indices_VAD_2017ajustevsPPTO"/>
      <sheetName val="Escenario_sens_2017ajustevsPPTO"/>
      <sheetName val="analisis_PxQ_2017ajuste"/>
      <sheetName val="EFECTOS_Dx_2017ajustevs2016r"/>
      <sheetName val="Indices_VAD_2017ajustevs2016r"/>
      <sheetName val="Escenario_sens_2017ajustevs2016"/>
      <sheetName val="analisis-PxQ_2017ajustevsA.A."/>
      <sheetName val="Balance_2016"/>
      <sheetName val="Precios de Nudo"/>
      <sheetName val="Cuadro_CGE"/>
      <sheetName val="Cuadro_CGE_ACUM"/>
      <sheetName val="Cuadro_CGE_ACUM_V2"/>
      <sheetName val="Cuadros PPT abiertos"/>
      <sheetName val="Cuadros PPT abiertos_V2"/>
      <sheetName val="potencias"/>
      <sheetName val="Estructura_2016real (2)"/>
      <sheetName val="Estructura_2016real (3)"/>
      <sheetName val="Hoja3"/>
    </sheetNames>
    <sheetDataSet>
      <sheetData sheetId="0">
        <row r="34">
          <cell r="L34">
            <v>-2027133681.886436</v>
          </cell>
        </row>
      </sheetData>
      <sheetData sheetId="1">
        <row r="97">
          <cell r="B97">
            <v>0</v>
          </cell>
        </row>
      </sheetData>
      <sheetData sheetId="2">
        <row r="1">
          <cell r="E1">
            <v>42887</v>
          </cell>
        </row>
      </sheetData>
      <sheetData sheetId="3">
        <row r="7">
          <cell r="B7">
            <v>1750504.5359024957</v>
          </cell>
        </row>
      </sheetData>
      <sheetData sheetId="4">
        <row r="299">
          <cell r="D299">
            <v>1750504535.9024956</v>
          </cell>
        </row>
      </sheetData>
      <sheetData sheetId="5">
        <row r="1">
          <cell r="D1">
            <v>5605003.6196324378</v>
          </cell>
        </row>
      </sheetData>
      <sheetData sheetId="6">
        <row r="299">
          <cell r="D299">
            <v>1743710412.6795483</v>
          </cell>
        </row>
      </sheetData>
      <sheetData sheetId="7"/>
      <sheetData sheetId="8">
        <row r="284">
          <cell r="F284">
            <v>1723220636.4180391</v>
          </cell>
        </row>
      </sheetData>
      <sheetData sheetId="9">
        <row r="3">
          <cell r="D3">
            <v>42736</v>
          </cell>
        </row>
      </sheetData>
      <sheetData sheetId="10"/>
      <sheetData sheetId="11">
        <row r="299">
          <cell r="P299">
            <v>22514994035.42297</v>
          </cell>
        </row>
      </sheetData>
      <sheetData sheetId="12">
        <row r="1">
          <cell r="R1">
            <v>28616220026.68079</v>
          </cell>
        </row>
      </sheetData>
      <sheetData sheetId="13">
        <row r="299">
          <cell r="P299">
            <v>21783347648.907936</v>
          </cell>
        </row>
      </sheetData>
      <sheetData sheetId="14"/>
      <sheetData sheetId="15"/>
      <sheetData sheetId="16"/>
      <sheetData sheetId="17">
        <row r="1">
          <cell r="B1">
            <v>42887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>
        <row r="25">
          <cell r="V25">
            <v>386.40000000000009</v>
          </cell>
        </row>
      </sheetData>
      <sheetData sheetId="41"/>
      <sheetData sheetId="42"/>
      <sheetData sheetId="4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 CGE (Directorio) "/>
      <sheetName val="EERR Detallado"/>
      <sheetName val="2008"/>
      <sheetName val="2008P"/>
      <sheetName val="2007"/>
      <sheetName val="2008PAO"/>
      <sheetName val="2008EST"/>
      <sheetName val="2007A"/>
      <sheetName val="FCM"/>
      <sheetName val="Estab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C2">
            <v>2</v>
          </cell>
        </row>
        <row r="11">
          <cell r="B11">
            <v>1</v>
          </cell>
          <cell r="C11" t="str">
            <v>Ene</v>
          </cell>
          <cell r="D11" t="str">
            <v>Enero</v>
          </cell>
        </row>
        <row r="12">
          <cell r="B12">
            <v>2</v>
          </cell>
          <cell r="C12" t="str">
            <v>Feb</v>
          </cell>
          <cell r="D12" t="str">
            <v>Febrero</v>
          </cell>
        </row>
        <row r="13">
          <cell r="B13">
            <v>3</v>
          </cell>
          <cell r="C13" t="str">
            <v>Mar</v>
          </cell>
          <cell r="D13" t="str">
            <v>Marzo</v>
          </cell>
        </row>
        <row r="14">
          <cell r="B14">
            <v>4</v>
          </cell>
          <cell r="C14" t="str">
            <v>Abr</v>
          </cell>
          <cell r="D14" t="str">
            <v>Abril</v>
          </cell>
        </row>
        <row r="15">
          <cell r="B15">
            <v>5</v>
          </cell>
          <cell r="C15" t="str">
            <v>May</v>
          </cell>
          <cell r="D15" t="str">
            <v>Mayo</v>
          </cell>
        </row>
        <row r="16">
          <cell r="B16">
            <v>6</v>
          </cell>
          <cell r="C16" t="str">
            <v>Jun</v>
          </cell>
          <cell r="D16" t="str">
            <v>Junio</v>
          </cell>
        </row>
        <row r="17">
          <cell r="B17">
            <v>7</v>
          </cell>
          <cell r="C17" t="str">
            <v>Jul</v>
          </cell>
          <cell r="D17" t="str">
            <v>Julio</v>
          </cell>
        </row>
        <row r="18">
          <cell r="B18">
            <v>8</v>
          </cell>
          <cell r="C18" t="str">
            <v>Ago</v>
          </cell>
          <cell r="D18" t="str">
            <v>Agosto</v>
          </cell>
        </row>
        <row r="19">
          <cell r="B19">
            <v>9</v>
          </cell>
          <cell r="C19" t="str">
            <v>Sep</v>
          </cell>
          <cell r="D19" t="str">
            <v>Septiembre</v>
          </cell>
        </row>
        <row r="20">
          <cell r="B20">
            <v>10</v>
          </cell>
          <cell r="C20" t="str">
            <v>Oct</v>
          </cell>
          <cell r="D20" t="str">
            <v>Octubre</v>
          </cell>
        </row>
        <row r="21">
          <cell r="B21">
            <v>11</v>
          </cell>
          <cell r="C21" t="str">
            <v>Nov</v>
          </cell>
          <cell r="D21" t="str">
            <v>Noviembre</v>
          </cell>
        </row>
        <row r="22">
          <cell r="B22">
            <v>12</v>
          </cell>
          <cell r="C22" t="str">
            <v>Dic</v>
          </cell>
          <cell r="D22" t="str">
            <v>Diciembre</v>
          </cell>
        </row>
        <row r="26">
          <cell r="C26">
            <v>1</v>
          </cell>
        </row>
      </sheetData>
      <sheetData sheetId="9" refreshError="1"/>
      <sheetData sheetId="1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aciones Edelmag"/>
      <sheetName val="C4 def para c8"/>
      <sheetName val="Base Edelmag"/>
      <sheetName val="Var Margen Distribución"/>
      <sheetName val="Var Combustibles"/>
      <sheetName val="Remuneraciones"/>
      <sheetName val="Hoja1"/>
    </sheetNames>
    <sheetDataSet>
      <sheetData sheetId="0" refreshError="1"/>
      <sheetData sheetId="1" refreshError="1"/>
      <sheetData sheetId="2" refreshError="1">
        <row r="2">
          <cell r="D2">
            <v>7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por Sector"/>
      <sheetName val="Graficos Sector-País"/>
      <sheetName val="Detalle unid. negocios"/>
      <sheetName val="Físicos Electricos"/>
      <sheetName val="Físicos Gas"/>
      <sheetName val="Relacionadas"/>
      <sheetName val="Res. Ppal. Emp."/>
      <sheetName val="Argentina"/>
      <sheetName val="Datos Físicos"/>
      <sheetName val="2009p"/>
      <sheetName val="2008e"/>
      <sheetName val="2007"/>
      <sheetName val="Chilenizados"/>
      <sheetName val="UUN"/>
      <sheetName val="Datos Gráficos Utilidad"/>
      <sheetName val="Datos Fís. Elec. - P.1-4 (PRES)"/>
      <sheetName val="Datos Fís. Gas - P.3-4 (PRES)"/>
      <sheetName val="Argentina (PRES)"/>
      <sheetName val="Parámetros"/>
      <sheetName val="Explicacion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6">
          <cell r="B6">
            <v>2009</v>
          </cell>
        </row>
      </sheetData>
      <sheetData sheetId="1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Resumen"/>
      <sheetName val="Resultados"/>
      <sheetName val="Input-&gt;"/>
      <sheetName val="Parametros"/>
      <sheetName val="Centrales"/>
      <sheetName val="Remuneracion"/>
      <sheetName val="PwC-Remuneraciones-General"/>
      <sheetName val="PwC-Remuneraciones-Mediana"/>
      <sheetName val="Driver-&gt;"/>
      <sheetName val="ResDriver"/>
      <sheetName val="HH-MantGx"/>
      <sheetName val="Otros"/>
      <sheetName val="INE-&gt;"/>
      <sheetName val="TD_Terrenos"/>
      <sheetName val="Terrenos"/>
      <sheetName val="Oficinas"/>
      <sheetName val="TI"/>
      <sheetName val="Veh"/>
      <sheetName val="BienesOficinas"/>
      <sheetName val="Macroinformatica"/>
      <sheetName val="EquiposBodega"/>
      <sheetName val="Comunicaciones"/>
      <sheetName val="Gastos-&gt;"/>
      <sheetName val="Hoja5"/>
      <sheetName val="Organigrama"/>
      <sheetName val="RRHH"/>
      <sheetName val="Gasto"/>
      <sheetName val="TD_C20b"/>
      <sheetName val="C20b"/>
      <sheetName val="Asesorias"/>
      <sheetName val="Hoja1"/>
      <sheetName val="Hoja2"/>
    </sheetNames>
    <sheetDataSet>
      <sheetData sheetId="0">
        <row r="6">
          <cell r="G6">
            <v>2016</v>
          </cell>
        </row>
        <row r="8">
          <cell r="G8">
            <v>667.17</v>
          </cell>
        </row>
      </sheetData>
      <sheetData sheetId="1"/>
      <sheetData sheetId="2"/>
      <sheetData sheetId="3"/>
      <sheetData sheetId="4">
        <row r="5">
          <cell r="B5" t="str">
            <v>Nivel 1</v>
          </cell>
        </row>
      </sheetData>
      <sheetData sheetId="5"/>
      <sheetData sheetId="6">
        <row r="3">
          <cell r="B3" t="str">
            <v>Código PwC</v>
          </cell>
        </row>
      </sheetData>
      <sheetData sheetId="7"/>
      <sheetData sheetId="8"/>
      <sheetData sheetId="9"/>
      <sheetData sheetId="10">
        <row r="3">
          <cell r="F3" t="str">
            <v>Hoja</v>
          </cell>
        </row>
      </sheetData>
      <sheetData sheetId="11"/>
      <sheetData sheetId="12"/>
      <sheetData sheetId="13"/>
      <sheetData sheetId="14"/>
      <sheetData sheetId="15">
        <row r="4">
          <cell r="Y4">
            <v>10092.36</v>
          </cell>
        </row>
      </sheetData>
      <sheetData sheetId="16">
        <row r="4">
          <cell r="Y4">
            <v>1559.97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02">
          <cell r="I102">
            <v>3</v>
          </cell>
        </row>
      </sheetData>
      <sheetData sheetId="27">
        <row r="6">
          <cell r="L6">
            <v>267.35042574162878</v>
          </cell>
        </row>
      </sheetData>
      <sheetData sheetId="28"/>
      <sheetData sheetId="29"/>
      <sheetData sheetId="30"/>
      <sheetData sheetId="31">
        <row r="4">
          <cell r="C4">
            <v>303</v>
          </cell>
        </row>
      </sheetData>
      <sheetData sheetId="3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Punta Arenas-May2014"/>
      <sheetName val="Puerto Natales-May2014"/>
      <sheetName val="Porvenir-May2014"/>
      <sheetName val="Puerto Williams-May2014"/>
      <sheetName val="F.Index EDELMAG-May 2014"/>
      <sheetName val="Dda. Edelm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vidual "/>
      <sheetName val="TV RED"/>
      <sheetName val="INVERSA"/>
      <sheetName val="consolidado"/>
      <sheetName val="act-pas"/>
      <sheetName val="Exp_TV Red"/>
      <sheetName val="Indices_ede"/>
      <sheetName val="Indices_TV"/>
      <sheetName val="Comb_y_Lub "/>
      <sheetName val="VarCom"/>
      <sheetName val="Clientes_EDE"/>
      <sheetName val="Expl_Edelmag "/>
      <sheetName val="Expl_Ede2"/>
      <sheetName val="Expl_Ede3"/>
      <sheetName val="Expl_Ede4"/>
      <sheetName val="Dep"/>
      <sheetName val="MANT"/>
      <sheetName val="MANT (2)"/>
      <sheetName val="mant3"/>
      <sheetName val="hrsUG"/>
      <sheetName val="PERSONAL"/>
      <sheetName val="vtafisica"/>
      <sheetName val="ingresos_ede"/>
      <sheetName val="6"/>
      <sheetName val="Gráfico2"/>
      <sheetName val="covenant"/>
      <sheetName val="Gas 2004"/>
      <sheetName val="Gas 2002a"/>
      <sheetName val="Gas 2002 (2)"/>
      <sheetName val="Gas 2005a"/>
      <sheetName val="Gas 2002"/>
      <sheetName val="datos edelmag"/>
      <sheetName val="graficoCediesel"/>
      <sheetName val="graficoCegas"/>
      <sheetName val="CB DEP TITAN"/>
      <sheetName val="Cortes"/>
      <sheetName val="Graficos"/>
      <sheetName val="Comyvtas"/>
      <sheetName val="vtalo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nta Arenas"/>
      <sheetName val="Tres Puentes"/>
      <sheetName val="Puerto Natales"/>
      <sheetName val="Porvenir"/>
      <sheetName val="Williams"/>
    </sheetNames>
    <sheetDataSet>
      <sheetData sheetId="0">
        <row r="7">
          <cell r="B7">
            <v>43249.78125</v>
          </cell>
        </row>
        <row r="8">
          <cell r="B8">
            <v>0.78125</v>
          </cell>
        </row>
        <row r="11">
          <cell r="B11">
            <v>43269.770833333336</v>
          </cell>
        </row>
        <row r="12">
          <cell r="B12">
            <v>0.77083333333333337</v>
          </cell>
        </row>
        <row r="15">
          <cell r="B15">
            <v>43284.770833333336</v>
          </cell>
        </row>
        <row r="16">
          <cell r="B16">
            <v>0.77083333333333337</v>
          </cell>
        </row>
        <row r="19">
          <cell r="B19">
            <v>43318.791666666664</v>
          </cell>
        </row>
        <row r="20">
          <cell r="B20">
            <v>0.79166666666666663</v>
          </cell>
        </row>
        <row r="23">
          <cell r="B23">
            <v>43346.822916666664</v>
          </cell>
        </row>
        <row r="24">
          <cell r="B24">
            <v>0.82291666666666663</v>
          </cell>
        </row>
      </sheetData>
      <sheetData sheetId="1"/>
      <sheetData sheetId="2">
        <row r="7">
          <cell r="B7">
            <v>43222.8125</v>
          </cell>
        </row>
        <row r="8">
          <cell r="B8">
            <v>43222.8125</v>
          </cell>
        </row>
        <row r="11">
          <cell r="B11">
            <v>43269.791666666664</v>
          </cell>
        </row>
        <row r="12">
          <cell r="B12">
            <v>43269.791666666664</v>
          </cell>
        </row>
        <row r="15">
          <cell r="B15">
            <v>43308.802083333336</v>
          </cell>
        </row>
        <row r="16">
          <cell r="B16">
            <v>43308.802083333336</v>
          </cell>
        </row>
        <row r="19">
          <cell r="B19">
            <v>43340.833333333336</v>
          </cell>
        </row>
        <row r="20">
          <cell r="B20">
            <v>43340.833333333336</v>
          </cell>
        </row>
        <row r="23">
          <cell r="B23">
            <v>43347.833333333336</v>
          </cell>
        </row>
        <row r="24">
          <cell r="B24">
            <v>43347.833333333336</v>
          </cell>
        </row>
      </sheetData>
      <sheetData sheetId="3">
        <row r="7">
          <cell r="B7">
            <v>43224.8125</v>
          </cell>
        </row>
        <row r="8">
          <cell r="B8">
            <v>43224.8125</v>
          </cell>
        </row>
        <row r="11">
          <cell r="B11">
            <v>43259.760416666664</v>
          </cell>
        </row>
        <row r="12">
          <cell r="B12">
            <v>43259.760416666664</v>
          </cell>
        </row>
        <row r="15">
          <cell r="B15">
            <v>43306.791666666664</v>
          </cell>
        </row>
        <row r="16">
          <cell r="B16">
            <v>43306.791666666664</v>
          </cell>
        </row>
        <row r="19">
          <cell r="B19">
            <v>43339.822916666664</v>
          </cell>
        </row>
        <row r="20">
          <cell r="B20">
            <v>43339.822916666664</v>
          </cell>
        </row>
        <row r="23">
          <cell r="B23">
            <v>43355.833333333336</v>
          </cell>
        </row>
        <row r="24">
          <cell r="B24">
            <v>43355.833333333336</v>
          </cell>
        </row>
      </sheetData>
      <sheetData sheetId="4">
        <row r="7">
          <cell r="B7">
            <v>43248.708333333336</v>
          </cell>
        </row>
        <row r="8">
          <cell r="B8">
            <v>43248.708333333336</v>
          </cell>
        </row>
        <row r="11">
          <cell r="B11">
            <v>43256.760416666664</v>
          </cell>
        </row>
        <row r="12">
          <cell r="B12">
            <v>43256.760416666664</v>
          </cell>
        </row>
        <row r="15">
          <cell r="B15">
            <v>43288.770833333336</v>
          </cell>
        </row>
        <row r="16">
          <cell r="B16">
            <v>43288.770833333336</v>
          </cell>
        </row>
        <row r="19">
          <cell r="B19">
            <v>43318.770833333336</v>
          </cell>
        </row>
        <row r="23">
          <cell r="B23">
            <v>43364.739583333336</v>
          </cell>
        </row>
        <row r="24">
          <cell r="B24">
            <v>43364.739583333336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nta Arenas"/>
      <sheetName val="Tres Puentes"/>
      <sheetName val="Puerto Natales"/>
      <sheetName val="Porvenir"/>
      <sheetName val="Williams"/>
    </sheetNames>
    <sheetDataSet>
      <sheetData sheetId="0">
        <row r="7">
          <cell r="B7">
            <v>43613.791666666664</v>
          </cell>
        </row>
        <row r="8">
          <cell r="B8">
            <v>0.79166666666666663</v>
          </cell>
        </row>
        <row r="11">
          <cell r="B11">
            <v>43640</v>
          </cell>
        </row>
        <row r="12">
          <cell r="B12">
            <v>0.77083333333333337</v>
          </cell>
        </row>
        <row r="15">
          <cell r="B15">
            <v>43649.78125</v>
          </cell>
        </row>
        <row r="16">
          <cell r="B16">
            <v>0.78125</v>
          </cell>
        </row>
        <row r="19">
          <cell r="B19">
            <v>43683.8125</v>
          </cell>
        </row>
        <row r="20">
          <cell r="B20">
            <v>0.8125</v>
          </cell>
        </row>
        <row r="23">
          <cell r="B23">
            <v>43710.833333333336</v>
          </cell>
        </row>
        <row r="24">
          <cell r="B24">
            <v>0.83333333333333337</v>
          </cell>
        </row>
      </sheetData>
      <sheetData sheetId="1">
        <row r="7">
          <cell r="B7">
            <v>43613.791666666664</v>
          </cell>
        </row>
        <row r="8">
          <cell r="B8">
            <v>0.79166666666666663</v>
          </cell>
        </row>
        <row r="11">
          <cell r="B11">
            <v>43640</v>
          </cell>
        </row>
        <row r="12">
          <cell r="B12">
            <v>0.77083333333333337</v>
          </cell>
        </row>
        <row r="15">
          <cell r="B15">
            <v>43649.78125</v>
          </cell>
        </row>
        <row r="16">
          <cell r="B16">
            <v>0.78125</v>
          </cell>
        </row>
        <row r="19">
          <cell r="B19">
            <v>43683.8125</v>
          </cell>
        </row>
        <row r="20">
          <cell r="B20">
            <v>0.8125</v>
          </cell>
        </row>
        <row r="23">
          <cell r="B23">
            <v>43710.833333333336</v>
          </cell>
        </row>
        <row r="24">
          <cell r="B24">
            <v>0.83333333333333337</v>
          </cell>
        </row>
      </sheetData>
      <sheetData sheetId="2">
        <row r="7">
          <cell r="B7">
            <v>43616</v>
          </cell>
        </row>
        <row r="8">
          <cell r="B8">
            <v>0.78125</v>
          </cell>
        </row>
        <row r="11">
          <cell r="B11">
            <v>43640.802083333336</v>
          </cell>
        </row>
        <row r="12">
          <cell r="B12">
            <v>0.80208333333333337</v>
          </cell>
        </row>
        <row r="15">
          <cell r="B15">
            <v>43664</v>
          </cell>
        </row>
        <row r="16">
          <cell r="B16">
            <v>0.8125</v>
          </cell>
        </row>
        <row r="19">
          <cell r="B19">
            <v>44045</v>
          </cell>
        </row>
        <row r="20">
          <cell r="B20">
            <v>0.8125</v>
          </cell>
        </row>
        <row r="23">
          <cell r="B23">
            <v>43720</v>
          </cell>
        </row>
        <row r="24">
          <cell r="B24">
            <v>0.85416666666666663</v>
          </cell>
        </row>
      </sheetData>
      <sheetData sheetId="3">
        <row r="7">
          <cell r="B7">
            <v>43594</v>
          </cell>
        </row>
        <row r="8">
          <cell r="B8">
            <v>0.78125</v>
          </cell>
        </row>
        <row r="11">
          <cell r="B11">
            <v>43634</v>
          </cell>
        </row>
        <row r="12">
          <cell r="B12">
            <v>0.78125</v>
          </cell>
        </row>
        <row r="15">
          <cell r="B15">
            <v>43658</v>
          </cell>
        </row>
        <row r="16">
          <cell r="B16">
            <v>0.79166666666666663</v>
          </cell>
        </row>
        <row r="19">
          <cell r="B19">
            <v>43704.822916666664</v>
          </cell>
        </row>
        <row r="20">
          <cell r="B20">
            <v>0.8125</v>
          </cell>
        </row>
        <row r="23">
          <cell r="B23">
            <v>43712</v>
          </cell>
        </row>
        <row r="24">
          <cell r="B24">
            <v>0.83333333333333337</v>
          </cell>
        </row>
      </sheetData>
      <sheetData sheetId="4">
        <row r="7">
          <cell r="B7">
            <v>43613.708333333336</v>
          </cell>
        </row>
        <row r="8">
          <cell r="B8">
            <v>43613.739583333336</v>
          </cell>
        </row>
        <row r="11">
          <cell r="B11">
            <v>43631</v>
          </cell>
        </row>
        <row r="12">
          <cell r="B12">
            <v>0.73958333333333337</v>
          </cell>
        </row>
        <row r="15">
          <cell r="B15">
            <v>43650</v>
          </cell>
        </row>
        <row r="16">
          <cell r="B16">
            <v>0.77083333333333337</v>
          </cell>
        </row>
        <row r="19">
          <cell r="B19">
            <v>43708</v>
          </cell>
        </row>
        <row r="20">
          <cell r="B20">
            <v>0.72916666666666663</v>
          </cell>
        </row>
        <row r="23">
          <cell r="B23">
            <v>43717</v>
          </cell>
        </row>
        <row r="24">
          <cell r="B24">
            <v>0.8125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Acumulado"/>
      <sheetName val="Energía Alim"/>
      <sheetName val="Dda. Alim"/>
      <sheetName val="Histórico Energía Alim"/>
      <sheetName val="Histórico Dda. Max Alim"/>
      <sheetName val="Res Acumulado"/>
      <sheetName val="Grafico Energía Alim"/>
      <sheetName val="Gráfico Dda. Alim"/>
      <sheetName val="Antecedentes Alimentadores Gene"/>
      <sheetName val="12 19"/>
      <sheetName val="Energía Alim (Verificador)"/>
    </sheetNames>
    <sheetDataSet>
      <sheetData sheetId="0">
        <row r="7">
          <cell r="D7">
            <v>1789710</v>
          </cell>
        </row>
        <row r="16">
          <cell r="Q16">
            <v>15550.819319999999</v>
          </cell>
        </row>
        <row r="28">
          <cell r="Q28">
            <v>21389.530999999999</v>
          </cell>
        </row>
        <row r="42">
          <cell r="Q42">
            <v>7024.6653340000003</v>
          </cell>
        </row>
        <row r="55">
          <cell r="Q55">
            <v>4855.1155560000007</v>
          </cell>
        </row>
        <row r="68">
          <cell r="Q68">
            <v>648.37515699999994</v>
          </cell>
        </row>
      </sheetData>
      <sheetData sheetId="1">
        <row r="7">
          <cell r="D7">
            <v>1764204</v>
          </cell>
        </row>
        <row r="16">
          <cell r="Q16">
            <v>16076.794648999999</v>
          </cell>
        </row>
        <row r="28">
          <cell r="Q28">
            <v>19633.438000000002</v>
          </cell>
        </row>
        <row r="42">
          <cell r="Q42">
            <v>7269.1324449999993</v>
          </cell>
        </row>
        <row r="55">
          <cell r="Q55">
            <v>5023.2977769999998</v>
          </cell>
        </row>
        <row r="68">
          <cell r="Q68">
            <v>709.93180899999993</v>
          </cell>
        </row>
      </sheetData>
      <sheetData sheetId="2">
        <row r="7">
          <cell r="D7">
            <v>1846758</v>
          </cell>
        </row>
        <row r="16">
          <cell r="Q16">
            <v>14122.274976999999</v>
          </cell>
        </row>
        <row r="28">
          <cell r="Q28">
            <v>24358.913</v>
          </cell>
        </row>
        <row r="42">
          <cell r="Q42">
            <v>7401.4519989999999</v>
          </cell>
        </row>
        <row r="55">
          <cell r="Q55">
            <v>5157.4266669999997</v>
          </cell>
        </row>
        <row r="68">
          <cell r="Q68">
            <v>945.16810099999998</v>
          </cell>
        </row>
      </sheetData>
      <sheetData sheetId="3">
        <row r="7">
          <cell r="D7">
            <v>1488481</v>
          </cell>
        </row>
        <row r="16">
          <cell r="Q16">
            <v>12381.634854</v>
          </cell>
        </row>
        <row r="28">
          <cell r="Q28">
            <v>24558.571000000004</v>
          </cell>
        </row>
        <row r="42">
          <cell r="Q42">
            <v>7009.801332</v>
          </cell>
        </row>
        <row r="55">
          <cell r="Q55">
            <v>4698.4000000000005</v>
          </cell>
        </row>
        <row r="68">
          <cell r="Q68">
            <v>889.23665099999994</v>
          </cell>
        </row>
      </sheetData>
      <sheetData sheetId="4">
        <row r="7">
          <cell r="D7">
            <v>1691799</v>
          </cell>
        </row>
        <row r="16">
          <cell r="Q16">
            <v>14014.380544</v>
          </cell>
        </row>
        <row r="28">
          <cell r="Q28">
            <v>26187.360999999997</v>
          </cell>
        </row>
        <row r="42">
          <cell r="Q42">
            <v>7228.7248889999992</v>
          </cell>
        </row>
        <row r="55">
          <cell r="Q55">
            <v>4813.582222</v>
          </cell>
        </row>
        <row r="68">
          <cell r="Q68">
            <v>920.465599</v>
          </cell>
        </row>
      </sheetData>
      <sheetData sheetId="5">
        <row r="7">
          <cell r="D7">
            <v>1747693</v>
          </cell>
        </row>
        <row r="16">
          <cell r="Q16">
            <v>13582.601876000001</v>
          </cell>
        </row>
        <row r="28">
          <cell r="Q28">
            <v>26611.794000000002</v>
          </cell>
        </row>
        <row r="42">
          <cell r="Q42">
            <v>7679.5773349999999</v>
          </cell>
        </row>
        <row r="55">
          <cell r="Q55">
            <v>4774.7155560000001</v>
          </cell>
        </row>
        <row r="68">
          <cell r="Q68">
            <v>941.27884800000004</v>
          </cell>
        </row>
      </sheetData>
      <sheetData sheetId="6">
        <row r="7">
          <cell r="D7">
            <v>1806392</v>
          </cell>
        </row>
        <row r="16">
          <cell r="Q16">
            <v>13696.876981999998</v>
          </cell>
        </row>
        <row r="28">
          <cell r="Q28">
            <v>26581.256000000001</v>
          </cell>
        </row>
        <row r="42">
          <cell r="Q42">
            <v>7669.5404460000009</v>
          </cell>
        </row>
        <row r="55">
          <cell r="Q55">
            <v>4839.1422220000004</v>
          </cell>
        </row>
        <row r="68">
          <cell r="Q68">
            <v>1021.005508</v>
          </cell>
        </row>
      </sheetData>
      <sheetData sheetId="7">
        <row r="16">
          <cell r="D16">
            <v>8626270.9310529996</v>
          </cell>
          <cell r="Q16">
            <v>13554.359999999999</v>
          </cell>
        </row>
        <row r="28">
          <cell r="Q28">
            <v>26025.33</v>
          </cell>
        </row>
        <row r="42">
          <cell r="Q42">
            <v>7270.1613329999991</v>
          </cell>
        </row>
        <row r="55">
          <cell r="Q55">
            <v>4435.8444449999997</v>
          </cell>
        </row>
        <row r="68">
          <cell r="Q68">
            <v>897.17443800000001</v>
          </cell>
        </row>
      </sheetData>
      <sheetData sheetId="8">
        <row r="16">
          <cell r="D16">
            <v>7846843.4188740011</v>
          </cell>
          <cell r="Q16">
            <v>11842.333000000002</v>
          </cell>
        </row>
        <row r="28">
          <cell r="D28">
            <v>12892986</v>
          </cell>
          <cell r="Q28">
            <v>25357.825000000004</v>
          </cell>
        </row>
        <row r="42">
          <cell r="D42">
            <v>3634907.999999986</v>
          </cell>
          <cell r="Q42">
            <v>7054.8835550000003</v>
          </cell>
        </row>
        <row r="55">
          <cell r="D55">
            <v>2255450</v>
          </cell>
          <cell r="Q55">
            <v>4451.1022220000004</v>
          </cell>
        </row>
        <row r="68">
          <cell r="D68">
            <v>472885.0000000046</v>
          </cell>
          <cell r="Q68">
            <v>968.38667800000007</v>
          </cell>
        </row>
      </sheetData>
      <sheetData sheetId="9">
        <row r="16">
          <cell r="D16">
            <v>7677363.1110600019</v>
          </cell>
          <cell r="Q16">
            <v>11349.207</v>
          </cell>
        </row>
        <row r="28">
          <cell r="D28">
            <v>12897124</v>
          </cell>
          <cell r="Q28">
            <v>24913.963</v>
          </cell>
        </row>
        <row r="42">
          <cell r="D42">
            <v>3696831.999999987</v>
          </cell>
          <cell r="Q42">
            <v>6919.5017790000002</v>
          </cell>
        </row>
        <row r="55">
          <cell r="D55">
            <v>2436491</v>
          </cell>
          <cell r="Q55">
            <v>4502.3911120000002</v>
          </cell>
        </row>
        <row r="68">
          <cell r="D68">
            <v>439599.99999999872</v>
          </cell>
          <cell r="Q68">
            <v>931.95996400000001</v>
          </cell>
        </row>
      </sheetData>
      <sheetData sheetId="10">
        <row r="16">
          <cell r="D16">
            <v>7675340.2896800004</v>
          </cell>
          <cell r="Q16">
            <v>14628.577000000001</v>
          </cell>
        </row>
        <row r="28">
          <cell r="D28">
            <v>12087401</v>
          </cell>
          <cell r="Q28">
            <v>20291.133000000002</v>
          </cell>
        </row>
        <row r="42">
          <cell r="D42">
            <v>3607836.0000000168</v>
          </cell>
          <cell r="Q42">
            <v>6736.6808879999999</v>
          </cell>
        </row>
        <row r="55">
          <cell r="D55">
            <v>2467849</v>
          </cell>
          <cell r="Q55">
            <v>4797.3422220000002</v>
          </cell>
        </row>
        <row r="68">
          <cell r="D68">
            <v>428791.99999999709</v>
          </cell>
          <cell r="Q68">
            <v>902.34196199999997</v>
          </cell>
        </row>
      </sheetData>
      <sheetData sheetId="11">
        <row r="16">
          <cell r="D16">
            <v>8368131.5151630016</v>
          </cell>
          <cell r="Q16">
            <v>10491</v>
          </cell>
        </row>
        <row r="28">
          <cell r="D28">
            <v>12567487</v>
          </cell>
          <cell r="Q28">
            <v>24583</v>
          </cell>
        </row>
        <row r="42">
          <cell r="D42">
            <v>3583020.0000000009</v>
          </cell>
        </row>
        <row r="55">
          <cell r="D55">
            <v>2619790</v>
          </cell>
        </row>
        <row r="68">
          <cell r="D68">
            <v>389046.00000000431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s_Finanzas"/>
      <sheetName val="Gas 2002"/>
      <sheetName val="Hoja2"/>
      <sheetName val="Variación PME"/>
      <sheetName val="Proy_Indices"/>
      <sheetName val="Hoja1"/>
      <sheetName val="Graf_DOLAR"/>
      <sheetName val="Gráfico1"/>
      <sheetName val="Gráfico1 (2)"/>
      <sheetName val="Gráfico2"/>
      <sheetName val="Gráfico3"/>
      <sheetName val="Gráfico4"/>
      <sheetName val="A_IPC"/>
      <sheetName val="Precio Cu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02"/>
      <sheetName val="Acumulado"/>
      <sheetName val="Energía Alim"/>
      <sheetName val="Dda. Alim"/>
      <sheetName val="Histórico Energía Alim"/>
      <sheetName val="Histórico Dda. Max Alim"/>
      <sheetName val="Res Acumulado"/>
      <sheetName val="Grafico Energía Alim"/>
      <sheetName val="Gráfico Dda. Alim"/>
    </sheetNames>
    <sheetDataSet>
      <sheetData sheetId="0">
        <row r="16">
          <cell r="D16">
            <v>8728714.9092729986</v>
          </cell>
          <cell r="Q16">
            <v>14747</v>
          </cell>
        </row>
        <row r="28">
          <cell r="D28">
            <v>12173003</v>
          </cell>
          <cell r="Q28">
            <v>20518</v>
          </cell>
        </row>
        <row r="42">
          <cell r="D42">
            <v>3767389.9999999823</v>
          </cell>
        </row>
        <row r="55">
          <cell r="D55">
            <v>2375310</v>
          </cell>
        </row>
        <row r="68">
          <cell r="D68">
            <v>329818.9999999975</v>
          </cell>
        </row>
      </sheetData>
      <sheetData sheetId="1">
        <row r="16">
          <cell r="D16">
            <v>8352771.078745001</v>
          </cell>
          <cell r="Q16">
            <v>17396.206131999999</v>
          </cell>
        </row>
        <row r="28">
          <cell r="D28">
            <v>11104402</v>
          </cell>
          <cell r="Q28">
            <v>19191.030999999995</v>
          </cell>
        </row>
        <row r="42">
          <cell r="D42">
            <v>3607746.000000013</v>
          </cell>
        </row>
        <row r="55">
          <cell r="D55">
            <v>2359230</v>
          </cell>
        </row>
        <row r="68">
          <cell r="D68">
            <v>317926.00000000402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 CNE 106"/>
      <sheetName val="CUADRO DE PAGOS_MES"/>
      <sheetName val="Recaudación_Mensual (PEC)"/>
      <sheetName val="Datos_Físicos"/>
      <sheetName val="Cliente_Libre"/>
      <sheetName val="Serie_Precios"/>
      <sheetName val="Reparto_Operadores_PEC"/>
      <sheetName val="Reparto_Operadores_PNSSMM"/>
      <sheetName val="Reparto_Operadores_Real_sep20"/>
      <sheetName val="SALDOS"/>
      <sheetName val="INTERESES"/>
      <sheetName val="IPC"/>
      <sheetName val="DÓLAR"/>
    </sheetNames>
    <sheetDataSet>
      <sheetData sheetId="0"/>
      <sheetData sheetId="1"/>
      <sheetData sheetId="2"/>
      <sheetData sheetId="3"/>
      <sheetData sheetId="4">
        <row r="81">
          <cell r="Z81">
            <v>399227.25099999999</v>
          </cell>
          <cell r="AA81">
            <v>461690.79700000002</v>
          </cell>
          <cell r="AB81">
            <v>432288.20000000007</v>
          </cell>
          <cell r="AC81">
            <v>460556.25</v>
          </cell>
          <cell r="AD81">
            <v>589124.54999999993</v>
          </cell>
          <cell r="AE81">
            <v>497952.51632</v>
          </cell>
        </row>
        <row r="82">
          <cell r="Z82">
            <v>413080.43660969997</v>
          </cell>
          <cell r="AA82">
            <v>477711.46765589999</v>
          </cell>
          <cell r="AB82">
            <v>447288.60054000007</v>
          </cell>
          <cell r="AC82">
            <v>476537.551875</v>
          </cell>
          <cell r="AD82">
            <v>609567.17188499984</v>
          </cell>
          <cell r="AE82">
            <v>515231.46863630397</v>
          </cell>
        </row>
        <row r="83">
          <cell r="Z83">
            <v>13853.185609699984</v>
          </cell>
          <cell r="AA83">
            <v>16020.670655899972</v>
          </cell>
          <cell r="AB83">
            <v>15000.400540000002</v>
          </cell>
          <cell r="AC83">
            <v>15981.301875000005</v>
          </cell>
          <cell r="AD83">
            <v>20442.621884999913</v>
          </cell>
          <cell r="AE83">
            <v>17278.95231630397</v>
          </cell>
        </row>
        <row r="85">
          <cell r="Z85">
            <v>778.49679999999989</v>
          </cell>
          <cell r="AA85">
            <v>919.74271999999996</v>
          </cell>
          <cell r="AB85">
            <v>919.74271999999996</v>
          </cell>
          <cell r="AC85">
            <v>919.74271999999996</v>
          </cell>
          <cell r="AD85">
            <v>919.74271999999996</v>
          </cell>
          <cell r="AE85">
            <v>919.74271999999996</v>
          </cell>
        </row>
        <row r="86">
          <cell r="Z86">
            <v>797.41427223999983</v>
          </cell>
          <cell r="AA86">
            <v>942.09246809599995</v>
          </cell>
          <cell r="AB86">
            <v>942.09246809599995</v>
          </cell>
          <cell r="AC86">
            <v>942.09246809599995</v>
          </cell>
          <cell r="AD86">
            <v>942.09246809599995</v>
          </cell>
          <cell r="AE86">
            <v>942.09246809599995</v>
          </cell>
        </row>
        <row r="87">
          <cell r="Z87">
            <v>18.917472239999938</v>
          </cell>
          <cell r="AA87">
            <v>22.349748095999985</v>
          </cell>
          <cell r="AB87">
            <v>22.349748095999985</v>
          </cell>
          <cell r="AC87">
            <v>22.349748095999985</v>
          </cell>
          <cell r="AD87">
            <v>22.349748095999985</v>
          </cell>
          <cell r="AE87">
            <v>22.349748095999985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s_Finanzas"/>
      <sheetName val="Gas 2002"/>
      <sheetName val="Hoja2"/>
      <sheetName val="Variación PME"/>
      <sheetName val="Proy_Indices"/>
      <sheetName val="Hoja1"/>
      <sheetName val="Graf_DOLAR"/>
      <sheetName val="Gráfico1"/>
      <sheetName val="Gráfico1 (2)"/>
      <sheetName val="Gráfico2"/>
      <sheetName val="Gráfico3"/>
      <sheetName val="Gráfico4"/>
      <sheetName val="A_IPC"/>
      <sheetName val="Precio C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QUEO_CUADROS"/>
      <sheetName val="CHEQUEO_CUADROS ESTADISTICOS"/>
      <sheetName val="Tapa"/>
      <sheetName val="Tapa (2)"/>
      <sheetName val="1-A"/>
      <sheetName val="1-B"/>
      <sheetName val="2-A"/>
      <sheetName val="2-B"/>
      <sheetName val="3"/>
      <sheetName val="4"/>
      <sheetName val="5"/>
      <sheetName val="6"/>
      <sheetName val="7"/>
      <sheetName val="8"/>
      <sheetName val="9"/>
      <sheetName val="10"/>
      <sheetName val="11"/>
      <sheetName val="11-B"/>
      <sheetName val="12-A"/>
      <sheetName val="12-B"/>
      <sheetName val="12-C"/>
      <sheetName val="13-A"/>
      <sheetName val="13-B"/>
      <sheetName val="14-A"/>
      <sheetName val="14-B"/>
      <sheetName val="15"/>
      <sheetName val="16"/>
      <sheetName val="17"/>
      <sheetName val="Tapa (3)"/>
      <sheetName val="1F"/>
      <sheetName val="2 F"/>
      <sheetName val="3-A  F"/>
      <sheetName val="3-B F"/>
      <sheetName val="4-A  F"/>
      <sheetName val="4-B  F"/>
      <sheetName val="5F"/>
      <sheetName val="6F"/>
      <sheetName val="6AF"/>
      <sheetName val="7F"/>
      <sheetName val="8F"/>
      <sheetName val="9-A F"/>
      <sheetName val="9-B F"/>
      <sheetName val="10F"/>
      <sheetName val="11F"/>
      <sheetName val="12F"/>
      <sheetName val="13F"/>
      <sheetName val="14F"/>
      <sheetName val="15F"/>
      <sheetName val="14 F_O"/>
      <sheetName val="15 F_N"/>
      <sheetName val="16 FN"/>
      <sheetName val="16F"/>
      <sheetName val="16-AF"/>
      <sheetName val="17F"/>
      <sheetName val="17-B F"/>
      <sheetName val="18A"/>
      <sheetName val="18B"/>
      <sheetName val="18C"/>
      <sheetName val="18D"/>
      <sheetName val="18E"/>
      <sheetName val="19A"/>
      <sheetName val="19B"/>
      <sheetName val="19C"/>
      <sheetName val="19D"/>
      <sheetName val="19E"/>
      <sheetName val="20"/>
    </sheetNames>
    <sheetDataSet>
      <sheetData sheetId="0" refreshError="1"/>
      <sheetData sheetId="1" refreshError="1"/>
      <sheetData sheetId="2" refreshError="1"/>
      <sheetData sheetId="3" refreshError="1">
        <row r="14">
          <cell r="H14" t="str">
            <v>ANÁLISIS COMPARATIVO</v>
          </cell>
        </row>
        <row r="16">
          <cell r="H16" t="str">
            <v>ANTECEDENTES FÍSICOS</v>
          </cell>
        </row>
        <row r="18">
          <cell r="F18" t="str">
            <v>CAMBIAR</v>
          </cell>
          <cell r="H18" t="str">
            <v>ENERO - MAYO 2007</v>
          </cell>
        </row>
        <row r="35">
          <cell r="F35" t="str">
            <v>CAMBIAR</v>
          </cell>
          <cell r="H35" t="str">
            <v>Mayo de 2007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 Unidades"/>
      <sheetName val="Unidades "/>
      <sheetName val="Plan de Reposición"/>
      <sheetName val="Punta Arenas - CNE - CTLP"/>
      <sheetName val="Rem_Pecket_CNE"/>
      <sheetName val="Rem_Pecket_CNE (2)"/>
      <sheetName val="Propuesta Remu Pecket"/>
      <sheetName val="Rem_Pecket_CNE modif"/>
      <sheetName val="Proyección Recaudacion Nov14"/>
      <sheetName val="Rem_Inframarginal CTLP IT CNE"/>
      <sheetName val="Rem_Inframarginal Año 2015"/>
      <sheetName val="Rem_Inframarginal nov14"/>
      <sheetName val="Rem_Inframarginal nov14 _PPT"/>
      <sheetName val="PNudo"/>
      <sheetName val="COMA CNE"/>
      <sheetName val="CTLP ESTUDIO"/>
      <sheetName val="Salida Modelo ESTUDIO"/>
      <sheetName val="Inversión PA ESTUD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B5">
            <v>0.1</v>
          </cell>
          <cell r="C5">
            <v>0.1</v>
          </cell>
          <cell r="E5" t="str">
            <v>477.13</v>
          </cell>
          <cell r="G5" t="str">
            <v>477.13</v>
          </cell>
        </row>
      </sheetData>
      <sheetData sheetId="16"/>
      <sheetData sheetId="1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ados"/>
      <sheetName val="Pers_Mant_Dotac"/>
      <sheetName val="Obras"/>
      <sheetName val="Cálc_JMF"/>
      <sheetName val="ObrasNorte"/>
      <sheetName val="ObrasSur"/>
      <sheetName val="VVVVVVa"/>
      <sheetName val="GrafOb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s_Finanzas"/>
      <sheetName val="Gas 2002"/>
      <sheetName val="Hoja2"/>
      <sheetName val="Variación PME"/>
      <sheetName val="Proy_Indices"/>
      <sheetName val="Hoja1"/>
      <sheetName val="Graf_DOLAR"/>
      <sheetName val="Gráfico1"/>
      <sheetName val="Gráfico1 (2)"/>
      <sheetName val="Gráfico2"/>
      <sheetName val="Gráfico3"/>
      <sheetName val="Gráfico4"/>
      <sheetName val="A_IPC"/>
      <sheetName val="Precio C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Acumulado"/>
      <sheetName val="Prod Gas"/>
      <sheetName val="Cons Gas"/>
      <sheetName val="Cons Esp Gas"/>
      <sheetName val="Cons Lub Gas"/>
      <sheetName val="Prod Dies"/>
      <sheetName val="Cons Dies"/>
      <sheetName val="Cons Esp Diesel"/>
      <sheetName val="Cons Lub Diesel"/>
      <sheetName val="SSAA"/>
      <sheetName val="Cons Propios"/>
      <sheetName val="DEM MAX"/>
      <sheetName val="Res Acumulado"/>
      <sheetName val="Antecedentes Produccion"/>
      <sheetName val="Produccion 06"/>
    </sheetNames>
    <sheetDataSet>
      <sheetData sheetId="0" refreshError="1"/>
      <sheetData sheetId="1" refreshError="1">
        <row r="4">
          <cell r="B4" t="str">
            <v>Nº</v>
          </cell>
          <cell r="C4" t="str">
            <v>Descripc.</v>
          </cell>
          <cell r="D4" t="str">
            <v>Potencia 
Nominsl
kW</v>
          </cell>
          <cell r="E4" t="str">
            <v>Generación
Bruta Gas
(kWh/Mes)</v>
          </cell>
          <cell r="F4" t="str">
            <v>Consumo
Combustible
(m3 Gas)</v>
          </cell>
          <cell r="G4" t="str">
            <v>Consumo
Específico
Gas
(m3/kWh)</v>
          </cell>
          <cell r="H4" t="str">
            <v>Horas de
Funcionamiento</v>
          </cell>
          <cell r="I4" t="str">
            <v>Factor de 
Carga</v>
          </cell>
          <cell r="J4" t="str">
            <v>Generación
Bruta Diesel
(kWh)</v>
          </cell>
          <cell r="K4" t="str">
            <v>Consumo
Combustible
(Lts. Diesel)</v>
          </cell>
          <cell r="L4" t="str">
            <v>Consumo
Específico
Diesel
(Lts/kWh)</v>
          </cell>
          <cell r="M4" t="str">
            <v>Horas de
Funcionamiento</v>
          </cell>
          <cell r="N4" t="str">
            <v>Factor de 
Carga</v>
          </cell>
          <cell r="O4" t="str">
            <v>Consumo
Lubricantes
m3 Gas</v>
          </cell>
          <cell r="P4" t="str">
            <v>Consumo
Lubricantes
Litros Diesel</v>
          </cell>
          <cell r="Q4" t="str">
            <v>Consumo
m3 Gas
Mantención</v>
          </cell>
          <cell r="R4" t="str">
            <v>Consumo
Lts. Diesel
Mantención</v>
          </cell>
        </row>
        <row r="7">
          <cell r="B7" t="str">
            <v>GN1</v>
          </cell>
          <cell r="C7" t="str">
            <v>T. HITACHI</v>
          </cell>
          <cell r="D7">
            <v>24000</v>
          </cell>
          <cell r="E7">
            <v>3867000</v>
          </cell>
          <cell r="F7">
            <v>1502076</v>
          </cell>
          <cell r="G7">
            <v>0.38843444530643911</v>
          </cell>
          <cell r="H7">
            <v>200</v>
          </cell>
          <cell r="I7">
            <v>0.80562500000000004</v>
          </cell>
          <cell r="L7" t="str">
            <v/>
          </cell>
        </row>
        <row r="8">
          <cell r="B8" t="str">
            <v>GN4</v>
          </cell>
          <cell r="C8" t="str">
            <v>T. MARS</v>
          </cell>
          <cell r="D8">
            <v>13700</v>
          </cell>
          <cell r="E8">
            <v>3316800</v>
          </cell>
          <cell r="F8">
            <v>1155862</v>
          </cell>
          <cell r="G8">
            <v>0.34848709599614086</v>
          </cell>
          <cell r="H8">
            <v>350</v>
          </cell>
          <cell r="I8">
            <v>0.69172054223149115</v>
          </cell>
          <cell r="L8" t="str">
            <v/>
          </cell>
          <cell r="O8">
            <v>416</v>
          </cell>
        </row>
        <row r="9">
          <cell r="B9" t="str">
            <v>GN5</v>
          </cell>
          <cell r="C9" t="str">
            <v>CAT. GAS</v>
          </cell>
          <cell r="D9">
            <v>2720</v>
          </cell>
          <cell r="E9">
            <v>354700</v>
          </cell>
          <cell r="F9">
            <v>97248</v>
          </cell>
          <cell r="G9">
            <v>0.2741697208908937</v>
          </cell>
          <cell r="H9">
            <v>300</v>
          </cell>
          <cell r="I9">
            <v>0.43468137254901962</v>
          </cell>
          <cell r="L9" t="str">
            <v/>
          </cell>
          <cell r="O9">
            <v>267</v>
          </cell>
        </row>
        <row r="10">
          <cell r="B10" t="str">
            <v>GN7</v>
          </cell>
          <cell r="C10" t="str">
            <v>TITAN</v>
          </cell>
          <cell r="D10">
            <v>10000</v>
          </cell>
          <cell r="E10">
            <v>5078000</v>
          </cell>
          <cell r="F10">
            <v>1556935</v>
          </cell>
          <cell r="G10">
            <v>0.30660397794407246</v>
          </cell>
          <cell r="H10">
            <v>500</v>
          </cell>
          <cell r="I10">
            <v>1.0156000000000001</v>
          </cell>
          <cell r="L10" t="str">
            <v/>
          </cell>
        </row>
        <row r="11">
          <cell r="B11" t="str">
            <v>D7</v>
          </cell>
          <cell r="C11" t="str">
            <v>TITAN</v>
          </cell>
          <cell r="G11" t="str">
            <v/>
          </cell>
          <cell r="L11" t="str">
            <v/>
          </cell>
        </row>
        <row r="12">
          <cell r="B12" t="str">
            <v>D2</v>
          </cell>
          <cell r="C12" t="str">
            <v>CATERPIL.</v>
          </cell>
          <cell r="D12">
            <v>1500</v>
          </cell>
          <cell r="G12" t="str">
            <v/>
          </cell>
          <cell r="J12">
            <v>20400</v>
          </cell>
          <cell r="K12">
            <v>3875</v>
          </cell>
          <cell r="L12">
            <v>0.18995098039215685</v>
          </cell>
          <cell r="P12">
            <v>0</v>
          </cell>
        </row>
        <row r="13">
          <cell r="B13" t="str">
            <v>D3</v>
          </cell>
          <cell r="C13" t="str">
            <v>CATERPIL.</v>
          </cell>
          <cell r="D13">
            <v>1460</v>
          </cell>
          <cell r="G13" t="str">
            <v/>
          </cell>
          <cell r="J13">
            <v>4500</v>
          </cell>
          <cell r="K13">
            <v>850</v>
          </cell>
          <cell r="L13">
            <v>0.18888888888888888</v>
          </cell>
          <cell r="P13">
            <v>0</v>
          </cell>
        </row>
        <row r="14">
          <cell r="B14" t="str">
            <v>X</v>
          </cell>
          <cell r="C14" t="str">
            <v>OTRO CTP1</v>
          </cell>
          <cell r="G14" t="str">
            <v/>
          </cell>
          <cell r="L14" t="str">
            <v/>
          </cell>
        </row>
        <row r="15">
          <cell r="B15" t="str">
            <v>XX</v>
          </cell>
          <cell r="C15" t="str">
            <v>OTROCTP2</v>
          </cell>
          <cell r="G15" t="str">
            <v/>
          </cell>
          <cell r="L15" t="str">
            <v/>
          </cell>
        </row>
        <row r="16">
          <cell r="E16">
            <v>12616500</v>
          </cell>
          <cell r="F16">
            <v>4312121</v>
          </cell>
          <cell r="G16">
            <v>0.34178425078270519</v>
          </cell>
          <cell r="J16">
            <v>24900</v>
          </cell>
          <cell r="K16">
            <v>4725</v>
          </cell>
          <cell r="L16">
            <v>0.18975903614457831</v>
          </cell>
          <cell r="O16">
            <v>683</v>
          </cell>
          <cell r="P16">
            <v>0</v>
          </cell>
          <cell r="Q16">
            <v>0</v>
          </cell>
          <cell r="R16">
            <v>0</v>
          </cell>
        </row>
        <row r="17">
          <cell r="E17">
            <v>12641400</v>
          </cell>
        </row>
        <row r="20">
          <cell r="B20" t="str">
            <v>GN1</v>
          </cell>
          <cell r="C20" t="str">
            <v>G. ELEC.</v>
          </cell>
          <cell r="G20" t="str">
            <v/>
          </cell>
          <cell r="L20" t="str">
            <v/>
          </cell>
        </row>
        <row r="21">
          <cell r="B21" t="str">
            <v>GN2</v>
          </cell>
          <cell r="C21" t="str">
            <v>G. ELEC.</v>
          </cell>
          <cell r="E21">
            <v>135000</v>
          </cell>
          <cell r="F21">
            <v>99187</v>
          </cell>
          <cell r="G21">
            <v>0.73471851851851855</v>
          </cell>
          <cell r="H21">
            <v>17</v>
          </cell>
          <cell r="K21">
            <v>268</v>
          </cell>
          <cell r="L21" t="str">
            <v/>
          </cell>
        </row>
        <row r="22">
          <cell r="B22" t="str">
            <v>D1</v>
          </cell>
          <cell r="C22" t="str">
            <v>SULZER</v>
          </cell>
          <cell r="D22">
            <v>4200</v>
          </cell>
          <cell r="G22" t="str">
            <v/>
          </cell>
          <cell r="L22" t="str">
            <v/>
          </cell>
        </row>
        <row r="23">
          <cell r="B23" t="str">
            <v>D2</v>
          </cell>
          <cell r="C23" t="str">
            <v>SULZER</v>
          </cell>
          <cell r="D23">
            <v>4200</v>
          </cell>
          <cell r="G23" t="str">
            <v/>
          </cell>
          <cell r="L23" t="str">
            <v/>
          </cell>
          <cell r="P23">
            <v>0</v>
          </cell>
        </row>
        <row r="24">
          <cell r="B24" t="str">
            <v>D3</v>
          </cell>
          <cell r="C24" t="str">
            <v>SULZER</v>
          </cell>
          <cell r="D24">
            <v>4200</v>
          </cell>
          <cell r="G24" t="str">
            <v/>
          </cell>
          <cell r="L24" t="str">
            <v/>
          </cell>
          <cell r="P24">
            <v>0</v>
          </cell>
        </row>
        <row r="25">
          <cell r="B25" t="str">
            <v>X</v>
          </cell>
          <cell r="C25" t="str">
            <v>OTRO CPA1</v>
          </cell>
          <cell r="G25" t="str">
            <v/>
          </cell>
          <cell r="L25" t="str">
            <v/>
          </cell>
        </row>
        <row r="26">
          <cell r="B26" t="str">
            <v>XX</v>
          </cell>
          <cell r="C26" t="str">
            <v>OTRO CPA2</v>
          </cell>
          <cell r="G26" t="str">
            <v/>
          </cell>
          <cell r="L26" t="str">
            <v/>
          </cell>
        </row>
        <row r="27">
          <cell r="E27">
            <v>135000</v>
          </cell>
          <cell r="F27">
            <v>99187</v>
          </cell>
          <cell r="G27">
            <v>0.73471851851851855</v>
          </cell>
          <cell r="J27">
            <v>0</v>
          </cell>
          <cell r="K27">
            <v>268</v>
          </cell>
          <cell r="L27" t="str">
            <v/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</row>
        <row r="28">
          <cell r="E28">
            <v>135000</v>
          </cell>
        </row>
        <row r="31">
          <cell r="B31" t="str">
            <v>GN1</v>
          </cell>
          <cell r="C31" t="str">
            <v>T. SOLAR</v>
          </cell>
          <cell r="D31">
            <v>1600</v>
          </cell>
          <cell r="E31">
            <v>301860</v>
          </cell>
          <cell r="F31">
            <v>164418</v>
          </cell>
          <cell r="G31">
            <v>0.54468296561319818</v>
          </cell>
          <cell r="L31" t="str">
            <v/>
          </cell>
          <cell r="O31">
            <v>35</v>
          </cell>
        </row>
        <row r="32">
          <cell r="B32" t="str">
            <v>GN2</v>
          </cell>
          <cell r="C32" t="str">
            <v>T. SOLAR</v>
          </cell>
          <cell r="D32">
            <v>1600</v>
          </cell>
          <cell r="E32">
            <v>402090</v>
          </cell>
          <cell r="F32">
            <v>218077</v>
          </cell>
          <cell r="G32">
            <v>0.54235867591832676</v>
          </cell>
          <cell r="L32" t="str">
            <v/>
          </cell>
          <cell r="O32">
            <v>28</v>
          </cell>
        </row>
        <row r="33">
          <cell r="B33" t="str">
            <v>GN3</v>
          </cell>
          <cell r="C33" t="str">
            <v>WAUKESHA</v>
          </cell>
          <cell r="D33">
            <v>1175</v>
          </cell>
          <cell r="E33">
            <v>523000</v>
          </cell>
          <cell r="F33">
            <v>197000</v>
          </cell>
          <cell r="G33">
            <v>0.37667304015296366</v>
          </cell>
          <cell r="L33" t="str">
            <v/>
          </cell>
          <cell r="O33">
            <v>755</v>
          </cell>
        </row>
        <row r="34">
          <cell r="B34" t="str">
            <v>D1</v>
          </cell>
          <cell r="C34" t="str">
            <v>F. MORSE</v>
          </cell>
          <cell r="D34">
            <v>454</v>
          </cell>
          <cell r="G34" t="str">
            <v/>
          </cell>
          <cell r="L34" t="str">
            <v/>
          </cell>
        </row>
        <row r="35">
          <cell r="B35" t="str">
            <v>D2</v>
          </cell>
          <cell r="C35" t="str">
            <v>F. MORSE</v>
          </cell>
          <cell r="D35">
            <v>454</v>
          </cell>
          <cell r="G35" t="str">
            <v/>
          </cell>
          <cell r="J35">
            <v>7600</v>
          </cell>
          <cell r="K35">
            <v>2200</v>
          </cell>
          <cell r="L35">
            <v>0.28947368421052633</v>
          </cell>
          <cell r="P35">
            <v>48</v>
          </cell>
        </row>
        <row r="36">
          <cell r="B36" t="str">
            <v>D6</v>
          </cell>
          <cell r="C36" t="str">
            <v>CAT. 3516</v>
          </cell>
          <cell r="D36">
            <v>1460</v>
          </cell>
          <cell r="G36" t="str">
            <v/>
          </cell>
          <cell r="J36">
            <v>143729</v>
          </cell>
          <cell r="K36">
            <v>41343</v>
          </cell>
          <cell r="L36">
            <v>0.28764549951645108</v>
          </cell>
        </row>
        <row r="37">
          <cell r="B37" t="str">
            <v>PET1</v>
          </cell>
          <cell r="C37" t="str">
            <v>T. SOLAR</v>
          </cell>
          <cell r="G37" t="str">
            <v/>
          </cell>
          <cell r="L37" t="str">
            <v/>
          </cell>
        </row>
        <row r="38">
          <cell r="B38" t="str">
            <v>PET2</v>
          </cell>
          <cell r="C38" t="str">
            <v>T. SOLAR</v>
          </cell>
          <cell r="G38" t="str">
            <v/>
          </cell>
          <cell r="L38" t="str">
            <v/>
          </cell>
        </row>
        <row r="39">
          <cell r="B39" t="str">
            <v>X</v>
          </cell>
          <cell r="C39" t="str">
            <v>OTRO CPN1</v>
          </cell>
          <cell r="G39" t="str">
            <v/>
          </cell>
          <cell r="L39" t="str">
            <v/>
          </cell>
        </row>
        <row r="40">
          <cell r="B40" t="str">
            <v>XX</v>
          </cell>
          <cell r="C40" t="str">
            <v>OTRO CPN2</v>
          </cell>
          <cell r="G40" t="str">
            <v/>
          </cell>
          <cell r="L40" t="str">
            <v/>
          </cell>
        </row>
        <row r="41">
          <cell r="E41">
            <v>1226950</v>
          </cell>
          <cell r="F41">
            <v>579495</v>
          </cell>
          <cell r="G41">
            <v>0.47230530991482944</v>
          </cell>
          <cell r="J41">
            <v>151329</v>
          </cell>
          <cell r="K41">
            <v>43543</v>
          </cell>
          <cell r="L41">
            <v>0.28773731406405911</v>
          </cell>
          <cell r="O41">
            <v>818</v>
          </cell>
          <cell r="P41">
            <v>48</v>
          </cell>
          <cell r="Q41">
            <v>0</v>
          </cell>
          <cell r="R41">
            <v>0</v>
          </cell>
        </row>
        <row r="42">
          <cell r="E42">
            <v>1378279</v>
          </cell>
        </row>
        <row r="45">
          <cell r="B45" t="str">
            <v>GN 4-7042</v>
          </cell>
          <cell r="C45" t="str">
            <v>WAUKESHA</v>
          </cell>
          <cell r="D45">
            <v>875</v>
          </cell>
          <cell r="E45">
            <v>299230</v>
          </cell>
          <cell r="F45">
            <v>108186</v>
          </cell>
          <cell r="G45">
            <v>0.36154797313103632</v>
          </cell>
          <cell r="L45" t="str">
            <v/>
          </cell>
          <cell r="O45">
            <v>140</v>
          </cell>
        </row>
        <row r="46">
          <cell r="B46" t="str">
            <v>GN 6-9390</v>
          </cell>
          <cell r="C46" t="str">
            <v>WAUKESHA</v>
          </cell>
          <cell r="D46">
            <v>1175</v>
          </cell>
          <cell r="E46">
            <v>625866</v>
          </cell>
          <cell r="F46">
            <v>208659</v>
          </cell>
          <cell r="G46">
            <v>0.3333924514193134</v>
          </cell>
          <cell r="L46" t="str">
            <v/>
          </cell>
          <cell r="O46">
            <v>350</v>
          </cell>
        </row>
        <row r="47">
          <cell r="B47" t="str">
            <v>GN7</v>
          </cell>
          <cell r="C47" t="str">
            <v>CAT. 3516</v>
          </cell>
          <cell r="E47">
            <v>78300</v>
          </cell>
          <cell r="F47">
            <v>39067</v>
          </cell>
          <cell r="G47">
            <v>0.49893997445721583</v>
          </cell>
          <cell r="L47" t="str">
            <v/>
          </cell>
          <cell r="O47">
            <v>40</v>
          </cell>
        </row>
        <row r="48">
          <cell r="B48" t="str">
            <v>D1</v>
          </cell>
          <cell r="C48" t="str">
            <v>CAT. 3508</v>
          </cell>
          <cell r="G48" t="str">
            <v/>
          </cell>
          <cell r="J48">
            <v>27570</v>
          </cell>
          <cell r="K48">
            <v>10164</v>
          </cell>
          <cell r="L48">
            <v>0.36866158868335147</v>
          </cell>
          <cell r="P48">
            <v>35</v>
          </cell>
        </row>
        <row r="49">
          <cell r="B49" t="str">
            <v>D2</v>
          </cell>
          <cell r="C49" t="str">
            <v>DEUTZ</v>
          </cell>
          <cell r="G49" t="str">
            <v/>
          </cell>
          <cell r="L49" t="str">
            <v/>
          </cell>
        </row>
        <row r="50">
          <cell r="B50" t="str">
            <v>D3</v>
          </cell>
          <cell r="C50" t="str">
            <v>DEUTZ</v>
          </cell>
          <cell r="G50" t="str">
            <v/>
          </cell>
          <cell r="L50" t="str">
            <v/>
          </cell>
        </row>
        <row r="51">
          <cell r="B51" t="str">
            <v>D5</v>
          </cell>
          <cell r="C51" t="str">
            <v>CAT. 3512</v>
          </cell>
          <cell r="G51" t="str">
            <v/>
          </cell>
          <cell r="J51">
            <v>8640</v>
          </cell>
          <cell r="K51">
            <v>2617</v>
          </cell>
          <cell r="L51">
            <v>0.30289351851851853</v>
          </cell>
        </row>
        <row r="52">
          <cell r="B52" t="str">
            <v>X</v>
          </cell>
          <cell r="C52" t="str">
            <v>OTRO CPO1</v>
          </cell>
          <cell r="G52" t="str">
            <v/>
          </cell>
          <cell r="L52" t="str">
            <v/>
          </cell>
        </row>
        <row r="53">
          <cell r="B53" t="str">
            <v>XX</v>
          </cell>
          <cell r="C53" t="str">
            <v>OTRO CPO2</v>
          </cell>
          <cell r="G53" t="str">
            <v/>
          </cell>
          <cell r="L53" t="str">
            <v/>
          </cell>
        </row>
        <row r="54">
          <cell r="E54">
            <v>1003396</v>
          </cell>
          <cell r="F54">
            <v>355912</v>
          </cell>
          <cell r="G54">
            <v>0.35470741362333513</v>
          </cell>
          <cell r="J54">
            <v>36210</v>
          </cell>
          <cell r="K54">
            <v>12781</v>
          </cell>
          <cell r="L54">
            <v>0.35296879315106322</v>
          </cell>
          <cell r="O54">
            <v>530</v>
          </cell>
          <cell r="P54">
            <v>35</v>
          </cell>
          <cell r="Q54">
            <v>0</v>
          </cell>
          <cell r="R54">
            <v>0</v>
          </cell>
        </row>
        <row r="55">
          <cell r="E55">
            <v>1039606</v>
          </cell>
        </row>
        <row r="58">
          <cell r="B58" t="str">
            <v>D1</v>
          </cell>
          <cell r="C58" t="str">
            <v>CAT. 3508</v>
          </cell>
          <cell r="G58" t="str">
            <v/>
          </cell>
          <cell r="J58">
            <v>5910</v>
          </cell>
          <cell r="K58">
            <v>1825</v>
          </cell>
          <cell r="L58">
            <v>0.30879864636209814</v>
          </cell>
        </row>
        <row r="59">
          <cell r="B59" t="str">
            <v>D1 1</v>
          </cell>
          <cell r="C59" t="str">
            <v>CAT. 3412</v>
          </cell>
          <cell r="G59" t="str">
            <v/>
          </cell>
          <cell r="J59">
            <v>14612</v>
          </cell>
          <cell r="K59">
            <v>4421</v>
          </cell>
          <cell r="L59">
            <v>0.30255954010402408</v>
          </cell>
        </row>
        <row r="60">
          <cell r="B60" t="str">
            <v>D</v>
          </cell>
          <cell r="C60" t="str">
            <v>CAT. 3508B</v>
          </cell>
          <cell r="G60" t="str">
            <v/>
          </cell>
          <cell r="J60">
            <v>227040</v>
          </cell>
          <cell r="K60">
            <v>59479</v>
          </cell>
          <cell r="L60">
            <v>0.2619758632840028</v>
          </cell>
          <cell r="P60">
            <v>200</v>
          </cell>
        </row>
        <row r="61">
          <cell r="B61" t="str">
            <v>D2</v>
          </cell>
          <cell r="C61" t="str">
            <v>CUMMINS</v>
          </cell>
          <cell r="D61">
            <v>750</v>
          </cell>
          <cell r="G61" t="str">
            <v/>
          </cell>
          <cell r="L61" t="str">
            <v/>
          </cell>
        </row>
        <row r="62">
          <cell r="B62" t="str">
            <v>D3</v>
          </cell>
          <cell r="C62" t="str">
            <v>CUMMINS</v>
          </cell>
          <cell r="D62">
            <v>750</v>
          </cell>
        </row>
        <row r="63">
          <cell r="B63" t="str">
            <v>D4</v>
          </cell>
          <cell r="C63" t="str">
            <v>CUMMINS</v>
          </cell>
          <cell r="D63">
            <v>750</v>
          </cell>
        </row>
        <row r="64">
          <cell r="B64" t="str">
            <v>D5</v>
          </cell>
          <cell r="C64" t="str">
            <v>DETROIT</v>
          </cell>
        </row>
        <row r="65">
          <cell r="B65" t="str">
            <v>X</v>
          </cell>
          <cell r="C65" t="str">
            <v>OTRO CPW1</v>
          </cell>
          <cell r="G65" t="str">
            <v/>
          </cell>
          <cell r="L65" t="str">
            <v/>
          </cell>
        </row>
        <row r="66">
          <cell r="B66" t="str">
            <v>XX</v>
          </cell>
          <cell r="C66" t="str">
            <v>OTRO CPW2</v>
          </cell>
          <cell r="G66" t="str">
            <v/>
          </cell>
          <cell r="L66" t="str">
            <v/>
          </cell>
        </row>
        <row r="67">
          <cell r="E67">
            <v>0</v>
          </cell>
          <cell r="F67">
            <v>0</v>
          </cell>
          <cell r="G67" t="str">
            <v/>
          </cell>
          <cell r="J67">
            <v>247562</v>
          </cell>
          <cell r="K67">
            <v>65725</v>
          </cell>
          <cell r="L67">
            <v>0.26548904920787519</v>
          </cell>
          <cell r="O67">
            <v>0</v>
          </cell>
          <cell r="P67">
            <v>200</v>
          </cell>
          <cell r="Q67">
            <v>0</v>
          </cell>
          <cell r="R67">
            <v>0</v>
          </cell>
        </row>
        <row r="68">
          <cell r="E68">
            <v>247562</v>
          </cell>
        </row>
        <row r="71">
          <cell r="G71" t="str">
            <v/>
          </cell>
          <cell r="L71" t="str">
            <v/>
          </cell>
        </row>
        <row r="72">
          <cell r="B72" t="str">
            <v>Cent. Tres Puentes</v>
          </cell>
          <cell r="E72">
            <v>12616500</v>
          </cell>
          <cell r="F72">
            <v>4312121</v>
          </cell>
          <cell r="G72">
            <v>0.34178425078270519</v>
          </cell>
          <cell r="J72">
            <v>24900</v>
          </cell>
          <cell r="K72">
            <v>4725</v>
          </cell>
          <cell r="L72">
            <v>0.18975903614457831</v>
          </cell>
          <cell r="O72">
            <v>683</v>
          </cell>
          <cell r="P72">
            <v>0</v>
          </cell>
        </row>
        <row r="73">
          <cell r="B73" t="str">
            <v>Cent. Punta Arenas</v>
          </cell>
          <cell r="E73">
            <v>135000</v>
          </cell>
          <cell r="F73">
            <v>99187</v>
          </cell>
          <cell r="G73">
            <v>0.73471851851851855</v>
          </cell>
          <cell r="J73">
            <v>0</v>
          </cell>
          <cell r="K73">
            <v>268</v>
          </cell>
          <cell r="L73" t="str">
            <v/>
          </cell>
          <cell r="O73">
            <v>0</v>
          </cell>
          <cell r="P73">
            <v>0</v>
          </cell>
        </row>
        <row r="74">
          <cell r="B74" t="str">
            <v>Cent. Puerto Natales</v>
          </cell>
          <cell r="E74">
            <v>1226950</v>
          </cell>
          <cell r="F74">
            <v>579495</v>
          </cell>
          <cell r="G74">
            <v>0.47230530991482944</v>
          </cell>
          <cell r="J74">
            <v>151329</v>
          </cell>
          <cell r="K74">
            <v>43543</v>
          </cell>
          <cell r="L74">
            <v>0.28773731406405911</v>
          </cell>
          <cell r="O74">
            <v>818</v>
          </cell>
          <cell r="P74">
            <v>48</v>
          </cell>
        </row>
        <row r="75">
          <cell r="B75" t="str">
            <v>Cent. Porvenir</v>
          </cell>
          <cell r="E75">
            <v>1003396</v>
          </cell>
          <cell r="F75">
            <v>355912</v>
          </cell>
          <cell r="G75">
            <v>0.35470741362333513</v>
          </cell>
          <cell r="J75">
            <v>36210</v>
          </cell>
          <cell r="K75">
            <v>12781</v>
          </cell>
          <cell r="L75">
            <v>0.35296879315106322</v>
          </cell>
          <cell r="O75">
            <v>530</v>
          </cell>
          <cell r="P75">
            <v>35</v>
          </cell>
        </row>
        <row r="76">
          <cell r="B76" t="str">
            <v>Cent. Puerto Williams</v>
          </cell>
          <cell r="E76">
            <v>0</v>
          </cell>
          <cell r="F76">
            <v>0</v>
          </cell>
          <cell r="G76" t="str">
            <v/>
          </cell>
          <cell r="J76">
            <v>247562</v>
          </cell>
          <cell r="K76">
            <v>65725</v>
          </cell>
          <cell r="L76">
            <v>0.26548904920787519</v>
          </cell>
          <cell r="O76">
            <v>0</v>
          </cell>
          <cell r="P76">
            <v>200</v>
          </cell>
        </row>
        <row r="77">
          <cell r="G77" t="str">
            <v/>
          </cell>
          <cell r="L77" t="str">
            <v/>
          </cell>
        </row>
        <row r="78">
          <cell r="E78">
            <v>14981846</v>
          </cell>
          <cell r="F78">
            <v>5346715</v>
          </cell>
          <cell r="G78">
            <v>0.35687958613377818</v>
          </cell>
          <cell r="J78">
            <v>460001</v>
          </cell>
          <cell r="K78">
            <v>127042</v>
          </cell>
          <cell r="L78">
            <v>0.2761776604833468</v>
          </cell>
          <cell r="O78">
            <v>2031</v>
          </cell>
          <cell r="P78">
            <v>283</v>
          </cell>
          <cell r="Q78">
            <v>0</v>
          </cell>
        </row>
        <row r="80">
          <cell r="E80">
            <v>15441847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CC33B-812E-4465-AF2D-3330708B6361}">
  <sheetPr>
    <tabColor theme="4" tint="0.79998168889431442"/>
    <pageSetUpPr fitToPage="1"/>
  </sheetPr>
  <dimension ref="A1:AC64"/>
  <sheetViews>
    <sheetView showGridLines="0" tabSelected="1" zoomScale="70" zoomScaleNormal="70" workbookViewId="0">
      <pane xSplit="1" ySplit="3" topLeftCell="S38" activePane="bottomRight" state="frozen"/>
      <selection pane="topRight" activeCell="C1" sqref="C1"/>
      <selection pane="bottomLeft" activeCell="A3" sqref="A3"/>
      <selection pane="bottomRight" activeCell="W56" sqref="W56"/>
    </sheetView>
  </sheetViews>
  <sheetFormatPr baseColWidth="10" defaultColWidth="12.5703125" defaultRowHeight="15.75" x14ac:dyDescent="0.2"/>
  <cols>
    <col min="1" max="1" width="40" style="34" customWidth="1"/>
    <col min="2" max="29" width="13.42578125" style="34" bestFit="1" customWidth="1"/>
    <col min="30" max="30" width="11.85546875" style="33" customWidth="1"/>
    <col min="31" max="31" width="9" style="33" customWidth="1"/>
    <col min="32" max="16384" width="12.5703125" style="33"/>
  </cols>
  <sheetData>
    <row r="1" spans="1:29" s="30" customFormat="1" ht="27.75" customHeight="1" x14ac:dyDescent="0.2">
      <c r="A1" s="83" t="s">
        <v>60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</row>
    <row r="2" spans="1:29" s="30" customFormat="1" ht="9.75" customHeight="1" x14ac:dyDescent="0.2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</row>
    <row r="3" spans="1:29" s="30" customFormat="1" x14ac:dyDescent="0.2">
      <c r="A3" s="35" t="s">
        <v>45</v>
      </c>
      <c r="B3" s="31">
        <v>2018</v>
      </c>
      <c r="C3" s="31">
        <v>2018</v>
      </c>
      <c r="D3" s="31">
        <v>2019</v>
      </c>
      <c r="E3" s="31">
        <v>2019</v>
      </c>
      <c r="F3" s="31">
        <v>2019</v>
      </c>
      <c r="G3" s="31">
        <v>2019</v>
      </c>
      <c r="H3" s="31">
        <v>2019</v>
      </c>
      <c r="I3" s="31">
        <v>2019</v>
      </c>
      <c r="J3" s="31">
        <v>2019</v>
      </c>
      <c r="K3" s="31">
        <v>2019</v>
      </c>
      <c r="L3" s="31">
        <v>2019</v>
      </c>
      <c r="M3" s="31">
        <v>2019</v>
      </c>
      <c r="N3" s="31">
        <v>2019</v>
      </c>
      <c r="O3" s="31">
        <v>2019</v>
      </c>
      <c r="P3" s="31">
        <v>2020</v>
      </c>
      <c r="Q3" s="31">
        <v>2020</v>
      </c>
      <c r="R3" s="31">
        <v>2020</v>
      </c>
      <c r="S3" s="31">
        <v>2020</v>
      </c>
      <c r="T3" s="31">
        <v>2020</v>
      </c>
      <c r="U3" s="31">
        <v>2020</v>
      </c>
      <c r="V3" s="31">
        <v>2020</v>
      </c>
      <c r="W3" s="31">
        <v>2020</v>
      </c>
      <c r="X3" s="31">
        <v>2020</v>
      </c>
      <c r="Y3" s="31">
        <v>2020</v>
      </c>
      <c r="Z3" s="31">
        <v>2020</v>
      </c>
      <c r="AA3" s="31">
        <v>2020</v>
      </c>
      <c r="AB3" s="31">
        <v>2021</v>
      </c>
      <c r="AC3" s="31">
        <v>2021</v>
      </c>
    </row>
    <row r="4" spans="1:29" s="30" customFormat="1" x14ac:dyDescent="0.2">
      <c r="A4" s="35" t="s">
        <v>12</v>
      </c>
      <c r="B4" s="31" t="s">
        <v>22</v>
      </c>
      <c r="C4" s="31" t="s">
        <v>23</v>
      </c>
      <c r="D4" s="32" t="s">
        <v>24</v>
      </c>
      <c r="E4" s="32" t="s">
        <v>25</v>
      </c>
      <c r="F4" s="32" t="s">
        <v>26</v>
      </c>
      <c r="G4" s="32" t="s">
        <v>27</v>
      </c>
      <c r="H4" s="32" t="s">
        <v>28</v>
      </c>
      <c r="I4" s="32" t="s">
        <v>29</v>
      </c>
      <c r="J4" s="31" t="s">
        <v>30</v>
      </c>
      <c r="K4" s="31" t="s">
        <v>31</v>
      </c>
      <c r="L4" s="31" t="s">
        <v>32</v>
      </c>
      <c r="M4" s="31" t="s">
        <v>33</v>
      </c>
      <c r="N4" s="31" t="s">
        <v>22</v>
      </c>
      <c r="O4" s="31" t="s">
        <v>23</v>
      </c>
      <c r="P4" s="31" t="s">
        <v>24</v>
      </c>
      <c r="Q4" s="31" t="s">
        <v>25</v>
      </c>
      <c r="R4" s="31" t="s">
        <v>26</v>
      </c>
      <c r="S4" s="31" t="s">
        <v>27</v>
      </c>
      <c r="T4" s="31" t="s">
        <v>28</v>
      </c>
      <c r="U4" s="31" t="s">
        <v>29</v>
      </c>
      <c r="V4" s="31" t="s">
        <v>34</v>
      </c>
      <c r="W4" s="31" t="s">
        <v>31</v>
      </c>
      <c r="X4" s="31" t="s">
        <v>32</v>
      </c>
      <c r="Y4" s="31" t="s">
        <v>33</v>
      </c>
      <c r="Z4" s="31" t="s">
        <v>22</v>
      </c>
      <c r="AA4" s="31" t="s">
        <v>23</v>
      </c>
      <c r="AB4" s="31" t="s">
        <v>24</v>
      </c>
      <c r="AC4" s="31" t="s">
        <v>25</v>
      </c>
    </row>
    <row r="5" spans="1:29" ht="21.75" customHeight="1" x14ac:dyDescent="0.2">
      <c r="A5" s="81" t="s">
        <v>21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</row>
    <row r="6" spans="1:29" x14ac:dyDescent="0.2">
      <c r="A6" s="84" t="s">
        <v>46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</row>
    <row r="7" spans="1:29" x14ac:dyDescent="0.2">
      <c r="A7" s="44" t="s">
        <v>58</v>
      </c>
      <c r="B7" s="45">
        <f>+'Energía Alimentadores'!$B$5</f>
        <v>12369258</v>
      </c>
      <c r="C7" s="45">
        <f>+'Energía Alimentadores'!$B$6</f>
        <v>12623765</v>
      </c>
      <c r="D7" s="45">
        <f>+'Energía Alimentadores'!$B$7</f>
        <v>12076925</v>
      </c>
      <c r="E7" s="45">
        <f>+'Energía Alimentadores'!$B$8</f>
        <v>10964832</v>
      </c>
      <c r="F7" s="45">
        <f>+'Energía Alimentadores'!$B$9</f>
        <v>13228973</v>
      </c>
      <c r="G7" s="45">
        <f>+'Energía Alimentadores'!$B$10</f>
        <v>13407983</v>
      </c>
      <c r="H7" s="45">
        <f>+'Energía Alimentadores'!$B$11</f>
        <v>14257260</v>
      </c>
      <c r="I7" s="45">
        <f>+'Energía Alimentadores'!$B$12</f>
        <v>14798451</v>
      </c>
      <c r="J7" s="45">
        <f>+'Energía Alimentadores'!$B$13</f>
        <v>15762974</v>
      </c>
      <c r="K7" s="45">
        <f>+'Energía Alimentadores'!$B$14</f>
        <v>15298493</v>
      </c>
      <c r="L7" s="45">
        <f>+'Energía Alimentadores'!$B$15</f>
        <v>13806171</v>
      </c>
      <c r="M7" s="45">
        <f>+'Energía Alimentadores'!$B$16</f>
        <v>13856170</v>
      </c>
      <c r="N7" s="45">
        <f>+'Energía Alimentadores'!$B$17</f>
        <v>12493306</v>
      </c>
      <c r="O7" s="45">
        <f>+'Energía Alimentadores'!$B$18</f>
        <v>12675185</v>
      </c>
      <c r="P7" s="45">
        <f>+'Energía Alimentadores'!$B$19</f>
        <v>12400869</v>
      </c>
      <c r="Q7" s="45">
        <f>+'Energía Alimentadores'!$B$20</f>
        <v>11483213</v>
      </c>
      <c r="R7" s="45">
        <f>+'Energía Alimentadores'!$B$21</f>
        <v>13044813</v>
      </c>
      <c r="S7" s="45">
        <f>+'Energía Alimentadores'!$B$22</f>
        <v>12396033</v>
      </c>
      <c r="T7" s="45">
        <f>+'Energía Alimentadores'!$B$23</f>
        <v>13766170</v>
      </c>
      <c r="U7" s="45">
        <f>+'Energía Alimentadores'!$B$24</f>
        <v>13799949</v>
      </c>
      <c r="V7" s="45">
        <f>+'Energía Alimentadores'!$B$25</f>
        <v>14445112</v>
      </c>
      <c r="W7" s="45">
        <f>+'Energía Alimentadores'!$B$26</f>
        <v>13981105</v>
      </c>
      <c r="X7" s="45">
        <f>+'Energía Alimentadores'!$B$27</f>
        <v>12892986</v>
      </c>
      <c r="Y7" s="45">
        <f>+'Energía Alimentadores'!$B$28</f>
        <v>12897124</v>
      </c>
      <c r="Z7" s="45">
        <f>+'Energía Alimentadores'!$B$29</f>
        <v>12087401</v>
      </c>
      <c r="AA7" s="45">
        <f>+'Energía Alimentadores'!$B$30</f>
        <v>12567487</v>
      </c>
      <c r="AB7" s="45">
        <f>+'Energía Alimentadores'!$B$31</f>
        <v>12173003</v>
      </c>
      <c r="AC7" s="45">
        <f>+'Energía Alimentadores'!$B$32</f>
        <v>11104402</v>
      </c>
    </row>
    <row r="8" spans="1:29" x14ac:dyDescent="0.2">
      <c r="A8" s="44" t="s">
        <v>59</v>
      </c>
      <c r="B8" s="36">
        <f>+Potencias!$H$14</f>
        <v>27477.408499999998</v>
      </c>
      <c r="C8" s="36">
        <f>+Potencias!$H$15</f>
        <v>27477.408499999998</v>
      </c>
      <c r="D8" s="36">
        <f>+Potencias!$H$16</f>
        <v>27477.408499999998</v>
      </c>
      <c r="E8" s="36">
        <f>+Potencias!$H$17</f>
        <v>27477.408499999998</v>
      </c>
      <c r="F8" s="36">
        <f>+Potencias!$H$18</f>
        <v>27477.408499999998</v>
      </c>
      <c r="G8" s="36">
        <f>+Potencias!$H$19</f>
        <v>27477.408499999998</v>
      </c>
      <c r="H8" s="36">
        <f>+Potencias!$H$20</f>
        <v>27477.408499999998</v>
      </c>
      <c r="I8" s="36">
        <f>+Potencias!$H$21</f>
        <v>27779.724999999999</v>
      </c>
      <c r="J8" s="36">
        <f>+Potencias!$H$22</f>
        <v>28528.1345</v>
      </c>
      <c r="K8" s="36">
        <f>+Potencias!$H$23</f>
        <v>28593.987999999998</v>
      </c>
      <c r="L8" s="36">
        <f>+Potencias!$H$24</f>
        <v>28593.987999999998</v>
      </c>
      <c r="M8" s="36">
        <f>+Potencias!$H$25</f>
        <v>28593.987999999998</v>
      </c>
      <c r="N8" s="36">
        <f>+Potencias!$H$26</f>
        <v>28593.987999999998</v>
      </c>
      <c r="O8" s="36">
        <f>+Potencias!$H$27</f>
        <v>28593.987999999998</v>
      </c>
      <c r="P8" s="36">
        <f>+Potencias!$H$28</f>
        <v>28593.987999999998</v>
      </c>
      <c r="Q8" s="36">
        <f>+Potencias!$H$29</f>
        <v>28593.987999999998</v>
      </c>
      <c r="R8" s="36">
        <f>+Potencias!$H$30</f>
        <v>28593.987999999998</v>
      </c>
      <c r="S8" s="36">
        <f>+Potencias!$H$31</f>
        <v>28593.987999999998</v>
      </c>
      <c r="T8" s="36">
        <f>+Potencias!$H$32</f>
        <v>28593.987999999998</v>
      </c>
      <c r="U8" s="36">
        <f>+Potencias!$H$33</f>
        <v>28588.208500000001</v>
      </c>
      <c r="V8" s="36">
        <f>+Potencias!$H$34</f>
        <v>27713.833999999999</v>
      </c>
      <c r="W8" s="36">
        <f>+Potencias!$H$35</f>
        <v>26692.7</v>
      </c>
      <c r="X8" s="36">
        <f>+Potencias!$H$36</f>
        <v>26596.525000000001</v>
      </c>
      <c r="Y8" s="36">
        <f>+Potencias!$H$37</f>
        <v>26596.525000000001</v>
      </c>
      <c r="Z8" s="36">
        <f>+Potencias!$H$38</f>
        <v>26596.525000000001</v>
      </c>
      <c r="AA8" s="36">
        <f>+Potencias!$H$39</f>
        <v>26596.525000000001</v>
      </c>
      <c r="AB8" s="36">
        <f>+Potencias!$H$40</f>
        <v>26596.525000000001</v>
      </c>
      <c r="AC8" s="36">
        <f>+Potencias!$H$41</f>
        <v>26596.525000000001</v>
      </c>
    </row>
    <row r="9" spans="1:29" x14ac:dyDescent="0.2">
      <c r="A9" s="84" t="s">
        <v>51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</row>
    <row r="10" spans="1:29" ht="16.5" customHeight="1" x14ac:dyDescent="0.2">
      <c r="A10" s="44" t="s">
        <v>58</v>
      </c>
      <c r="B10" s="45">
        <f>+'Energía Alimentadores'!$C$5</f>
        <v>7742943.9095729981</v>
      </c>
      <c r="C10" s="45">
        <f>+'Energía Alimentadores'!$C$6</f>
        <v>7819263.9092040006</v>
      </c>
      <c r="D10" s="45">
        <f>+'Energía Alimentadores'!$C$7</f>
        <v>8120358.0878019985</v>
      </c>
      <c r="E10" s="45">
        <f>+'Energía Alimentadores'!$C$8</f>
        <v>7742501.4889279995</v>
      </c>
      <c r="F10" s="45">
        <f>+'Energía Alimentadores'!$C$9</f>
        <v>9024966.2778769992</v>
      </c>
      <c r="G10" s="45">
        <f>+'Energía Alimentadores'!$C$10</f>
        <v>9073320.9628329966</v>
      </c>
      <c r="H10" s="45">
        <f>+'Energía Alimentadores'!$C$11</f>
        <v>9198731.3009289987</v>
      </c>
      <c r="I10" s="45">
        <f>+'Energía Alimentadores'!$C$12</f>
        <v>8755236.1917870007</v>
      </c>
      <c r="J10" s="45">
        <f>+'Energía Alimentadores'!$C$13</f>
        <v>8276988.3584890012</v>
      </c>
      <c r="K10" s="45">
        <f>+'Energía Alimentadores'!$C$14</f>
        <v>7925385.2681530006</v>
      </c>
      <c r="L10" s="45">
        <f>+'Energía Alimentadores'!$C$15</f>
        <v>7313889.9626050014</v>
      </c>
      <c r="M10" s="45">
        <f>+'Energía Alimentadores'!$C$16</f>
        <v>7434572.7548629995</v>
      </c>
      <c r="N10" s="45">
        <f>+'Energía Alimentadores'!$C$17</f>
        <v>7694525.7386310007</v>
      </c>
      <c r="O10" s="45">
        <f>+'Energía Alimentadores'!$C$18</f>
        <v>7787370.6363260001</v>
      </c>
      <c r="P10" s="45">
        <f>+'Energía Alimentadores'!$C$19</f>
        <v>8534967.2981529981</v>
      </c>
      <c r="Q10" s="45">
        <f>+'Energía Alimentadores'!$C$20</f>
        <v>8291528.9017600017</v>
      </c>
      <c r="R10" s="45">
        <f>+'Energía Alimentadores'!$C$21</f>
        <v>8840963.293279998</v>
      </c>
      <c r="S10" s="45">
        <f>+'Energía Alimentadores'!$C$22</f>
        <v>7479976.9561400004</v>
      </c>
      <c r="T10" s="45">
        <f>+'Energía Alimentadores'!$C$23</f>
        <v>8327480.8982149996</v>
      </c>
      <c r="U10" s="45">
        <f>+'Energía Alimentadores'!$C$24</f>
        <v>8397045.7782450002</v>
      </c>
      <c r="V10" s="45">
        <f>+'Energía Alimentadores'!$C$25</f>
        <v>8679308.5126179997</v>
      </c>
      <c r="W10" s="45">
        <f>+'Energía Alimentadores'!$C$26</f>
        <v>8626270.9310529996</v>
      </c>
      <c r="X10" s="45">
        <f>+'Energía Alimentadores'!$C$27</f>
        <v>7846843.4188740011</v>
      </c>
      <c r="Y10" s="45">
        <f>+'Energía Alimentadores'!$C$28</f>
        <v>7677363.1110600019</v>
      </c>
      <c r="Z10" s="45">
        <f>+'Energía Alimentadores'!$C$29</f>
        <v>7675340.2896800004</v>
      </c>
      <c r="AA10" s="45">
        <f>+'Energía Alimentadores'!$C$30</f>
        <v>8368131.5151630016</v>
      </c>
      <c r="AB10" s="45">
        <f>+'Energía Alimentadores'!$C$31</f>
        <v>8728714.9092729986</v>
      </c>
      <c r="AC10" s="45">
        <f>+'Energía Alimentadores'!$C$32</f>
        <v>8352771.078745001</v>
      </c>
    </row>
    <row r="11" spans="1:29" ht="16.5" customHeight="1" x14ac:dyDescent="0.2">
      <c r="A11" s="44" t="s">
        <v>59</v>
      </c>
      <c r="B11" s="36">
        <f>+Potencias!$O$14</f>
        <v>13904.828021999998</v>
      </c>
      <c r="C11" s="36">
        <f>+Potencias!$O$15</f>
        <v>13904.828021999998</v>
      </c>
      <c r="D11" s="36">
        <f>+Potencias!$O$16</f>
        <v>13904.828021999998</v>
      </c>
      <c r="E11" s="36">
        <f>+Potencias!$O$17</f>
        <v>13904.828021999998</v>
      </c>
      <c r="F11" s="36">
        <f>+Potencias!$O$18</f>
        <v>13904.828021999998</v>
      </c>
      <c r="G11" s="36">
        <f>+Potencias!$O$19</f>
        <v>13904.828021999998</v>
      </c>
      <c r="H11" s="36">
        <f>+Potencias!$O$20</f>
        <v>14218.2493645</v>
      </c>
      <c r="I11" s="36">
        <f>+Potencias!$O$21</f>
        <v>14019.739331000001</v>
      </c>
      <c r="J11" s="36">
        <f>+Potencias!$O$22</f>
        <v>13998.629541999999</v>
      </c>
      <c r="K11" s="36">
        <f>+Potencias!$O$23</f>
        <v>13998.629541999999</v>
      </c>
      <c r="L11" s="36">
        <f>+Potencias!$O$24</f>
        <v>13998.629541999999</v>
      </c>
      <c r="M11" s="36">
        <f>+Potencias!$O$25</f>
        <v>13998.629541999999</v>
      </c>
      <c r="N11" s="36">
        <f>+Potencias!$O$26</f>
        <v>13998.629541999999</v>
      </c>
      <c r="O11" s="36">
        <f>+Potencias!$O$27</f>
        <v>13998.629541999999</v>
      </c>
      <c r="P11" s="36">
        <f>+Potencias!$O$28</f>
        <v>13998.629541999999</v>
      </c>
      <c r="Q11" s="36">
        <f>+Potencias!$O$29</f>
        <v>13998.629541999999</v>
      </c>
      <c r="R11" s="36">
        <f>+Potencias!$O$30</f>
        <v>13998.629541999999</v>
      </c>
      <c r="S11" s="36">
        <f>+Potencias!$O$31</f>
        <v>13998.629541999999</v>
      </c>
      <c r="T11" s="36">
        <f>+Potencias!$O$32</f>
        <v>13186.5158195</v>
      </c>
      <c r="U11" s="36">
        <f>+Potencias!$O$33</f>
        <v>13216.904560000001</v>
      </c>
      <c r="V11" s="36">
        <f>+Potencias!$O$34</f>
        <v>13639.739428999999</v>
      </c>
      <c r="W11" s="36">
        <f>+Potencias!$O$35</f>
        <v>13639.739428999999</v>
      </c>
      <c r="X11" s="36">
        <f>+Potencias!$O$36</f>
        <v>13639.739428999999</v>
      </c>
      <c r="Y11" s="36">
        <f>+Potencias!$O$37</f>
        <v>13639.739428999999</v>
      </c>
      <c r="Z11" s="36">
        <f>+Potencias!$O$38</f>
        <v>13639.739428999999</v>
      </c>
      <c r="AA11" s="36">
        <f>+Potencias!$O$39</f>
        <v>13639.739428999999</v>
      </c>
      <c r="AB11" s="36">
        <f>+Potencias!$O$40</f>
        <v>13639.739428999999</v>
      </c>
      <c r="AC11" s="36">
        <f>+Potencias!$O$41</f>
        <v>13639.739428999999</v>
      </c>
    </row>
    <row r="12" spans="1:29" ht="21.75" customHeight="1" x14ac:dyDescent="0.2">
      <c r="A12" s="81" t="s">
        <v>52</v>
      </c>
      <c r="B12" s="82" t="s">
        <v>22</v>
      </c>
      <c r="C12" s="82" t="s">
        <v>23</v>
      </c>
      <c r="D12" s="82" t="s">
        <v>24</v>
      </c>
      <c r="E12" s="82" t="s">
        <v>25</v>
      </c>
      <c r="F12" s="82" t="s">
        <v>26</v>
      </c>
      <c r="G12" s="82" t="s">
        <v>27</v>
      </c>
      <c r="H12" s="82" t="s">
        <v>28</v>
      </c>
      <c r="I12" s="82" t="s">
        <v>29</v>
      </c>
      <c r="J12" s="82" t="s">
        <v>34</v>
      </c>
      <c r="K12" s="82" t="s">
        <v>31</v>
      </c>
      <c r="L12" s="82" t="s">
        <v>32</v>
      </c>
      <c r="M12" s="82" t="s">
        <v>33</v>
      </c>
      <c r="N12" s="82" t="s">
        <v>22</v>
      </c>
      <c r="O12" s="82" t="s">
        <v>23</v>
      </c>
      <c r="P12" s="82" t="s">
        <v>23</v>
      </c>
      <c r="Q12" s="82" t="s">
        <v>23</v>
      </c>
      <c r="R12" s="82" t="s">
        <v>23</v>
      </c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</row>
    <row r="13" spans="1:29" x14ac:dyDescent="0.2">
      <c r="A13" s="84" t="s">
        <v>53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</row>
    <row r="14" spans="1:29" x14ac:dyDescent="0.2">
      <c r="A14" s="44" t="s">
        <v>58</v>
      </c>
      <c r="B14" s="45">
        <f>+'Energía Alimentadores'!$E$5</f>
        <v>3429973.0000000009</v>
      </c>
      <c r="C14" s="45">
        <f>+'Energía Alimentadores'!$E$6</f>
        <v>3452255</v>
      </c>
      <c r="D14" s="45">
        <f>+'Energía Alimentadores'!$E$7</f>
        <v>3517617</v>
      </c>
      <c r="E14" s="45">
        <f>+'Energía Alimentadores'!$E$8</f>
        <v>3336872</v>
      </c>
      <c r="F14" s="45">
        <f>+'Energía Alimentadores'!$E$9</f>
        <v>3716550</v>
      </c>
      <c r="G14" s="45">
        <f>+'Energía Alimentadores'!$E$10</f>
        <v>3719093</v>
      </c>
      <c r="H14" s="45">
        <f>+'Energía Alimentadores'!$E$11</f>
        <v>3885401</v>
      </c>
      <c r="I14" s="45">
        <f>+'Energía Alimentadores'!$E$12</f>
        <v>3901504.9999999958</v>
      </c>
      <c r="J14" s="45">
        <f>+'Energía Alimentadores'!$E$13</f>
        <v>3739079</v>
      </c>
      <c r="K14" s="45">
        <f>+'Energía Alimentadores'!$E$14</f>
        <v>3775545</v>
      </c>
      <c r="L14" s="45">
        <f>+'Energía Alimentadores'!$E$15</f>
        <v>3643968</v>
      </c>
      <c r="M14" s="45">
        <f>+'Energía Alimentadores'!$E$16</f>
        <v>3731441</v>
      </c>
      <c r="N14" s="45">
        <f>+'Energía Alimentadores'!$E$17</f>
        <v>3740597.0000000019</v>
      </c>
      <c r="O14" s="45">
        <f>+'Energía Alimentadores'!$E$18</f>
        <v>3854152.9999999991</v>
      </c>
      <c r="P14" s="45">
        <f>+'Energía Alimentadores'!$E$19</f>
        <v>3927570.0000000047</v>
      </c>
      <c r="Q14" s="45">
        <f>+'Energía Alimentadores'!$E$20</f>
        <v>3709459.0000000084</v>
      </c>
      <c r="R14" s="45">
        <f>+'Energía Alimentadores'!$E$21</f>
        <v>3957503.0000000028</v>
      </c>
      <c r="S14" s="45">
        <f>+'Energía Alimentadores'!$E$22</f>
        <v>3598154.9999999944</v>
      </c>
      <c r="T14" s="45">
        <f>+'Energía Alimentadores'!$E$23</f>
        <v>3904997.999999993</v>
      </c>
      <c r="U14" s="45">
        <f>+'Energía Alimentadores'!$E$24</f>
        <v>4041517.0000000107</v>
      </c>
      <c r="V14" s="45">
        <f>+'Energía Alimentadores'!$E$25</f>
        <v>4218286</v>
      </c>
      <c r="W14" s="45">
        <f>+'Energía Alimentadores'!$E$26</f>
        <v>4009320.0000000088</v>
      </c>
      <c r="X14" s="45">
        <f>+'Energía Alimentadores'!$E$27</f>
        <v>3634907.999999986</v>
      </c>
      <c r="Y14" s="45">
        <f>+'Energía Alimentadores'!$E$28</f>
        <v>3696831.999999987</v>
      </c>
      <c r="Z14" s="45">
        <f>+'Energía Alimentadores'!$E$29</f>
        <v>3607836.0000000168</v>
      </c>
      <c r="AA14" s="45">
        <f>+'Energía Alimentadores'!$E$30</f>
        <v>3583020.0000000009</v>
      </c>
      <c r="AB14" s="45">
        <f>+'Energía Alimentadores'!$E$31</f>
        <v>3767389.9999999823</v>
      </c>
      <c r="AC14" s="45">
        <f>+'Energía Alimentadores'!$E$32</f>
        <v>3607746.000000013</v>
      </c>
    </row>
    <row r="15" spans="1:29" x14ac:dyDescent="0.2">
      <c r="A15" s="44" t="s">
        <v>59</v>
      </c>
      <c r="B15" s="36">
        <f>+Potencias!$X$14</f>
        <v>6838.7519990000001</v>
      </c>
      <c r="C15" s="45">
        <f>+Potencias!$X$15</f>
        <v>6838.7519990000001</v>
      </c>
      <c r="D15" s="45">
        <f>+Potencias!$X$16</f>
        <v>6838.7519990000001</v>
      </c>
      <c r="E15" s="45">
        <f>+Potencias!$X$17</f>
        <v>6838.7519990000001</v>
      </c>
      <c r="F15" s="45">
        <f>+Potencias!$X$18</f>
        <v>6838.7519990000001</v>
      </c>
      <c r="G15" s="45">
        <f>+Potencias!$X$19</f>
        <v>6838.7519990000001</v>
      </c>
      <c r="H15" s="36">
        <f>+Potencias!$X$20</f>
        <v>7029.5024439999997</v>
      </c>
      <c r="I15" s="36">
        <f>+Potencias!$X$21</f>
        <v>7350.9864445000003</v>
      </c>
      <c r="J15" s="36">
        <f>+Potencias!$X$22</f>
        <v>7434.0688889999992</v>
      </c>
      <c r="K15" s="36">
        <f>+Potencias!$X$23</f>
        <v>7434.0688889999992</v>
      </c>
      <c r="L15" s="36">
        <f>+Potencias!$X$24</f>
        <v>7434.0688889999992</v>
      </c>
      <c r="M15" s="36">
        <f>+Potencias!$X$25</f>
        <v>7434.0688889999992</v>
      </c>
      <c r="N15" s="36">
        <f>+Potencias!$X$26</f>
        <v>7434.0688889999992</v>
      </c>
      <c r="O15" s="36">
        <f>+Potencias!$X$27</f>
        <v>7434.0688889999992</v>
      </c>
      <c r="P15" s="36">
        <f>+Potencias!$X$28</f>
        <v>7434.0688889999992</v>
      </c>
      <c r="Q15" s="36">
        <f>+Potencias!$X$29</f>
        <v>7434.0688889999992</v>
      </c>
      <c r="R15" s="36">
        <f>+Potencias!$X$30</f>
        <v>7434.0688889999992</v>
      </c>
      <c r="S15" s="36">
        <f>+Potencias!$X$31</f>
        <v>7434.0688889999992</v>
      </c>
      <c r="T15" s="36">
        <f>+Potencias!$X$32</f>
        <v>7434.0688889999992</v>
      </c>
      <c r="U15" s="36">
        <f>+Potencias!$X$33</f>
        <v>7532.3833344999994</v>
      </c>
      <c r="V15" s="36">
        <f>+Potencias!$X$34</f>
        <v>7674.5588905000004</v>
      </c>
      <c r="W15" s="36">
        <f>+Potencias!$X$35</f>
        <v>7674.5588905000004</v>
      </c>
      <c r="X15" s="36">
        <f>+Potencias!$X$36</f>
        <v>7674.5588905000004</v>
      </c>
      <c r="Y15" s="36">
        <f>+Potencias!$X$37</f>
        <v>7674.5588905000004</v>
      </c>
      <c r="Z15" s="36">
        <f>+Potencias!$X$38</f>
        <v>7674.5588905000004</v>
      </c>
      <c r="AA15" s="36">
        <f>+Potencias!$X$39</f>
        <v>7674.5588905000004</v>
      </c>
      <c r="AB15" s="36">
        <f>+Potencias!$X$40</f>
        <v>7674.5588905000004</v>
      </c>
      <c r="AC15" s="36">
        <f>+Potencias!$X$41</f>
        <v>7674.5588905000004</v>
      </c>
    </row>
    <row r="16" spans="1:29" ht="21.75" customHeight="1" x14ac:dyDescent="0.2">
      <c r="A16" s="81" t="s">
        <v>56</v>
      </c>
      <c r="B16" s="82" t="s">
        <v>22</v>
      </c>
      <c r="C16" s="82" t="s">
        <v>23</v>
      </c>
      <c r="D16" s="82" t="s">
        <v>24</v>
      </c>
      <c r="E16" s="82" t="s">
        <v>25</v>
      </c>
      <c r="F16" s="82" t="s">
        <v>26</v>
      </c>
      <c r="G16" s="82" t="s">
        <v>27</v>
      </c>
      <c r="H16" s="82" t="s">
        <v>28</v>
      </c>
      <c r="I16" s="82" t="s">
        <v>29</v>
      </c>
      <c r="J16" s="82" t="s">
        <v>34</v>
      </c>
      <c r="K16" s="82" t="s">
        <v>31</v>
      </c>
      <c r="L16" s="82" t="s">
        <v>32</v>
      </c>
      <c r="M16" s="82" t="s">
        <v>33</v>
      </c>
      <c r="N16" s="82" t="s">
        <v>22</v>
      </c>
      <c r="O16" s="82" t="s">
        <v>23</v>
      </c>
      <c r="P16" s="82" t="s">
        <v>23</v>
      </c>
      <c r="Q16" s="82" t="s">
        <v>23</v>
      </c>
      <c r="R16" s="82" t="s">
        <v>23</v>
      </c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</row>
    <row r="17" spans="1:29" x14ac:dyDescent="0.2">
      <c r="A17" s="84" t="s">
        <v>55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</row>
    <row r="18" spans="1:29" x14ac:dyDescent="0.2">
      <c r="A18" s="44" t="s">
        <v>58</v>
      </c>
      <c r="B18" s="45">
        <f>+'Energía Alimentadores'!$F$5</f>
        <v>2336022</v>
      </c>
      <c r="C18" s="45">
        <f>+'Energía Alimentadores'!$F$6</f>
        <v>2075013</v>
      </c>
      <c r="D18" s="45">
        <f>+'Energía Alimentadores'!$F$7</f>
        <v>1921651</v>
      </c>
      <c r="E18" s="45">
        <f>+'Energía Alimentadores'!$F$8</f>
        <v>1918005</v>
      </c>
      <c r="F18" s="45">
        <f>+'Energía Alimentadores'!$F$9</f>
        <v>2374070</v>
      </c>
      <c r="G18" s="45">
        <f>+'Energía Alimentadores'!$F$10</f>
        <v>2387120</v>
      </c>
      <c r="H18" s="45">
        <f>+'Energía Alimentadores'!$F$11</f>
        <v>2368554</v>
      </c>
      <c r="I18" s="45">
        <f>+'Energía Alimentadores'!$F$12</f>
        <v>2311412</v>
      </c>
      <c r="J18" s="45">
        <f>+'Energía Alimentadores'!$F$13</f>
        <v>2536937</v>
      </c>
      <c r="K18" s="45">
        <f>+'Energía Alimentadores'!$F$14</f>
        <v>2487935</v>
      </c>
      <c r="L18" s="45">
        <f>+'Energía Alimentadores'!$F$15</f>
        <v>2258130</v>
      </c>
      <c r="M18" s="45">
        <f>+'Energía Alimentadores'!$F$16</f>
        <v>2600642</v>
      </c>
      <c r="N18" s="45">
        <f>+'Energía Alimentadores'!$F$17</f>
        <v>2596387</v>
      </c>
      <c r="O18" s="45">
        <f>+'Energía Alimentadores'!$F$18</f>
        <v>2440592</v>
      </c>
      <c r="P18" s="45">
        <f>+'Energía Alimentadores'!$F$19</f>
        <v>2501474</v>
      </c>
      <c r="Q18" s="45">
        <f>+'Energía Alimentadores'!$F$20</f>
        <v>2511300</v>
      </c>
      <c r="R18" s="45">
        <f>+'Energía Alimentadores'!$F$21</f>
        <v>2696380</v>
      </c>
      <c r="S18" s="45">
        <f>+'Energía Alimentadores'!$F$22</f>
        <v>2486502</v>
      </c>
      <c r="T18" s="45">
        <f>+'Energía Alimentadores'!$F$23</f>
        <v>2567689</v>
      </c>
      <c r="U18" s="45">
        <f>+'Energía Alimentadores'!$F$24</f>
        <v>2537547</v>
      </c>
      <c r="V18" s="45">
        <f>+'Energía Alimentadores'!$F$25</f>
        <v>2495938</v>
      </c>
      <c r="W18" s="45">
        <f>+'Energía Alimentadores'!$F$26</f>
        <v>2508781</v>
      </c>
      <c r="X18" s="45">
        <f>+'Energía Alimentadores'!$F$27</f>
        <v>2255450</v>
      </c>
      <c r="Y18" s="45">
        <f>+'Energía Alimentadores'!$F$28</f>
        <v>2436491</v>
      </c>
      <c r="Z18" s="45">
        <f>+'Energía Alimentadores'!$F$29</f>
        <v>2467849</v>
      </c>
      <c r="AA18" s="45">
        <f>+'Energía Alimentadores'!$F$30</f>
        <v>2619790</v>
      </c>
      <c r="AB18" s="45">
        <f>+'Energía Alimentadores'!$F$31</f>
        <v>2375310</v>
      </c>
      <c r="AC18" s="45">
        <f>+'Energía Alimentadores'!$F$32</f>
        <v>2359230</v>
      </c>
    </row>
    <row r="19" spans="1:29" x14ac:dyDescent="0.2">
      <c r="A19" s="44" t="s">
        <v>59</v>
      </c>
      <c r="B19" s="36">
        <f>+Potencias!$AE$14</f>
        <v>4020.7733324999999</v>
      </c>
      <c r="C19" s="36">
        <f>+Potencias!$AE$15</f>
        <v>4020.7733324999999</v>
      </c>
      <c r="D19" s="36">
        <f>+Potencias!$AE$16</f>
        <v>4020.7733324999999</v>
      </c>
      <c r="E19" s="36">
        <f>+Potencias!$AE$17</f>
        <v>4020.7733324999999</v>
      </c>
      <c r="F19" s="36">
        <f>+Potencias!$AE$18</f>
        <v>4020.7733324999999</v>
      </c>
      <c r="G19" s="36">
        <f>+Potencias!$AE$19</f>
        <v>4020.7733324999999</v>
      </c>
      <c r="H19" s="36">
        <f>+Potencias!$AE$20</f>
        <v>4103.9933325000002</v>
      </c>
      <c r="I19" s="36">
        <f>+Potencias!$AE$21</f>
        <v>4204.7022219999999</v>
      </c>
      <c r="J19" s="36">
        <f>+Potencias!$AE$22</f>
        <v>4428.9066669999993</v>
      </c>
      <c r="K19" s="36">
        <f>+Potencias!$AE$23</f>
        <v>4613.8022225000004</v>
      </c>
      <c r="L19" s="36">
        <f>+Potencias!$AE$24</f>
        <v>4613.8022225000004</v>
      </c>
      <c r="M19" s="36">
        <f>+Potencias!$AE$25</f>
        <v>4613.8022225000004</v>
      </c>
      <c r="N19" s="36">
        <f>+Potencias!$AE$26</f>
        <v>4613.8022225000004</v>
      </c>
      <c r="O19" s="36">
        <f>+Potencias!$AE$27</f>
        <v>4613.8022225000004</v>
      </c>
      <c r="P19" s="36">
        <f>+Potencias!$AE$28</f>
        <v>4613.8022225000004</v>
      </c>
      <c r="Q19" s="36">
        <f>+Potencias!$AE$29</f>
        <v>4613.8022225000004</v>
      </c>
      <c r="R19" s="36">
        <f>+Potencias!$AE$30</f>
        <v>4613.8022225000004</v>
      </c>
      <c r="S19" s="36">
        <f>+Potencias!$AE$31</f>
        <v>4613.8022225000004</v>
      </c>
      <c r="T19" s="36">
        <f>+Potencias!$AE$32</f>
        <v>4613.8022225000004</v>
      </c>
      <c r="U19" s="36">
        <f>+Potencias!$AE$33</f>
        <v>4696.3444450000006</v>
      </c>
      <c r="V19" s="36">
        <f>+Potencias!$AE$34</f>
        <v>4806.9288890000007</v>
      </c>
      <c r="W19" s="36">
        <f>+Potencias!$AE$35</f>
        <v>4806.9288890000007</v>
      </c>
      <c r="X19" s="36">
        <f>+Potencias!$AE$36</f>
        <v>4806.9288890000007</v>
      </c>
      <c r="Y19" s="36">
        <f>+Potencias!$AE$37</f>
        <v>4806.9288890000007</v>
      </c>
      <c r="Z19" s="36">
        <f>+Potencias!$AE$38</f>
        <v>4806.9288890000007</v>
      </c>
      <c r="AA19" s="36">
        <f>+Potencias!$AE$39</f>
        <v>4806.9288890000007</v>
      </c>
      <c r="AB19" s="36">
        <f>+Potencias!$AE$40</f>
        <v>4806.9288890000007</v>
      </c>
      <c r="AC19" s="36">
        <f>+Potencias!$AE$41</f>
        <v>4806.9288890000007</v>
      </c>
    </row>
    <row r="20" spans="1:29" ht="21.75" customHeight="1" x14ac:dyDescent="0.2">
      <c r="A20" s="81" t="s">
        <v>57</v>
      </c>
      <c r="B20" s="82" t="s">
        <v>22</v>
      </c>
      <c r="C20" s="82" t="s">
        <v>23</v>
      </c>
      <c r="D20" s="82" t="s">
        <v>24</v>
      </c>
      <c r="E20" s="82" t="s">
        <v>25</v>
      </c>
      <c r="F20" s="82" t="s">
        <v>26</v>
      </c>
      <c r="G20" s="82" t="s">
        <v>27</v>
      </c>
      <c r="H20" s="82" t="s">
        <v>28</v>
      </c>
      <c r="I20" s="82" t="s">
        <v>29</v>
      </c>
      <c r="J20" s="82" t="s">
        <v>34</v>
      </c>
      <c r="K20" s="82" t="s">
        <v>31</v>
      </c>
      <c r="L20" s="82" t="s">
        <v>35</v>
      </c>
      <c r="M20" s="82" t="s">
        <v>33</v>
      </c>
      <c r="N20" s="82" t="s">
        <v>22</v>
      </c>
      <c r="O20" s="82" t="s">
        <v>23</v>
      </c>
      <c r="P20" s="82" t="s">
        <v>23</v>
      </c>
      <c r="Q20" s="82" t="s">
        <v>23</v>
      </c>
      <c r="R20" s="82" t="s">
        <v>23</v>
      </c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</row>
    <row r="21" spans="1:29" x14ac:dyDescent="0.2">
      <c r="A21" s="84" t="s">
        <v>54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</row>
    <row r="22" spans="1:29" x14ac:dyDescent="0.2">
      <c r="A22" s="47" t="s">
        <v>58</v>
      </c>
      <c r="B22" s="36">
        <f>+'Energía Alimentadores'!$G$5</f>
        <v>435036</v>
      </c>
      <c r="C22" s="45">
        <f>+'Energía Alimentadores'!$G$6</f>
        <v>376880</v>
      </c>
      <c r="D22" s="45">
        <f>+'Energía Alimentadores'!$G$7</f>
        <v>311269</v>
      </c>
      <c r="E22" s="45">
        <f>+'Energía Alimentadores'!$G$8</f>
        <v>286916</v>
      </c>
      <c r="F22" s="45">
        <f>+'Energía Alimentadores'!$G$9</f>
        <v>430549</v>
      </c>
      <c r="G22" s="45">
        <f>+'Energía Alimentadores'!$G$10</f>
        <v>437080</v>
      </c>
      <c r="H22" s="45">
        <f>+'Energía Alimentadores'!$G$11</f>
        <v>508319</v>
      </c>
      <c r="I22" s="45">
        <f>+'Energía Alimentadores'!$G$12</f>
        <v>520079</v>
      </c>
      <c r="J22" s="45">
        <f>+'Energía Alimentadores'!$G$13</f>
        <v>514605</v>
      </c>
      <c r="K22" s="45">
        <f>+'Energía Alimentadores'!$G$14</f>
        <v>513004</v>
      </c>
      <c r="L22" s="45">
        <f>+'Energía Alimentadores'!$G$15</f>
        <v>471471.00000000047</v>
      </c>
      <c r="M22" s="45">
        <f>+'Energía Alimentadores'!$G$16</f>
        <v>472647</v>
      </c>
      <c r="N22" s="45">
        <f>+'Energía Alimentadores'!$G$17</f>
        <v>450030</v>
      </c>
      <c r="O22" s="45">
        <f>+'Energía Alimentadores'!$G$18</f>
        <v>385384.99999999953</v>
      </c>
      <c r="P22" s="45">
        <f>+'Energía Alimentadores'!$G$19</f>
        <v>339430.00000000105</v>
      </c>
      <c r="Q22" s="45">
        <f>+'Energía Alimentadores'!$G$20</f>
        <v>329105.00000000105</v>
      </c>
      <c r="R22" s="45">
        <f>+'Energía Alimentadores'!$G$21</f>
        <v>418866.00000000326</v>
      </c>
      <c r="S22" s="45">
        <f>+'Energía Alimentadores'!$G$22</f>
        <v>448328.99999999953</v>
      </c>
      <c r="T22" s="45">
        <f>+'Energía Alimentadores'!$G$23</f>
        <v>484932.00000000012</v>
      </c>
      <c r="U22" s="45">
        <f>+'Energía Alimentadores'!$G$24</f>
        <v>484742.99999999983</v>
      </c>
      <c r="V22" s="45">
        <f>+'Energía Alimentadores'!$G$25</f>
        <v>493437.00000000373</v>
      </c>
      <c r="W22" s="74">
        <f>+'Energía Alimentadores'!$G$26</f>
        <v>481152.00000000041</v>
      </c>
      <c r="X22" s="74">
        <f>+'Energía Alimentadores'!$G$27</f>
        <v>472885.0000000046</v>
      </c>
      <c r="Y22" s="74">
        <f>+'Energía Alimentadores'!$G$28</f>
        <v>439599.99999999872</v>
      </c>
      <c r="Z22" s="74">
        <f>+'Energía Alimentadores'!$G$29</f>
        <v>428791.99999999709</v>
      </c>
      <c r="AA22" s="74">
        <f>+'Energía Alimentadores'!$G$30</f>
        <v>389046.00000000431</v>
      </c>
      <c r="AB22" s="74">
        <f>+'Energía Alimentadores'!$G$31</f>
        <v>329818.9999999975</v>
      </c>
      <c r="AC22" s="74">
        <f>+'Energía Alimentadores'!$G$32</f>
        <v>317926.00000000402</v>
      </c>
    </row>
    <row r="23" spans="1:29" x14ac:dyDescent="0.2">
      <c r="A23" s="48" t="s">
        <v>59</v>
      </c>
      <c r="B23" s="46">
        <f>+Potencias!$AL$14</f>
        <v>1005.8527455</v>
      </c>
      <c r="C23" s="46">
        <f>+Potencias!$AL$15</f>
        <v>1005.8527455</v>
      </c>
      <c r="D23" s="46">
        <f>+Potencias!$AL$16</f>
        <v>1005.8527455</v>
      </c>
      <c r="E23" s="46">
        <f>+Potencias!$AL$17</f>
        <v>1005.8527455</v>
      </c>
      <c r="F23" s="46">
        <f>+Potencias!$AL$18</f>
        <v>1005.8527455</v>
      </c>
      <c r="G23" s="46">
        <f>+Potencias!$AL$19</f>
        <v>1005.8527455</v>
      </c>
      <c r="H23" s="46">
        <f>+Potencias!$AL$20</f>
        <v>1005.8527455</v>
      </c>
      <c r="I23" s="46">
        <f>+Potencias!$AL$21</f>
        <v>1017.3521515</v>
      </c>
      <c r="J23" s="46">
        <f>+Potencias!$AL$22</f>
        <v>1017.3521515</v>
      </c>
      <c r="K23" s="46">
        <f>+Potencias!$AL$23</f>
        <v>1026.245617</v>
      </c>
      <c r="L23" s="46">
        <f>+Potencias!$AL$24</f>
        <v>1026.245617</v>
      </c>
      <c r="M23" s="46">
        <f>+Potencias!$AL$25</f>
        <v>1026.245617</v>
      </c>
      <c r="N23" s="46">
        <f>+Potencias!$AL$26</f>
        <v>1026.245617</v>
      </c>
      <c r="O23" s="46">
        <f>+Potencias!$AL$27</f>
        <v>1026.245617</v>
      </c>
      <c r="P23" s="46">
        <f>+Potencias!$AL$28</f>
        <v>1026.245617</v>
      </c>
      <c r="Q23" s="46">
        <f>+Potencias!$AL$29</f>
        <v>1026.245617</v>
      </c>
      <c r="R23" s="46">
        <f>+Potencias!$AL$30</f>
        <v>1026.245617</v>
      </c>
      <c r="S23" s="46">
        <f>+Potencias!$AL$31</f>
        <v>1026.245617</v>
      </c>
      <c r="T23" s="46">
        <f>+Potencias!$AL$32</f>
        <v>1026.245617</v>
      </c>
      <c r="U23" s="46">
        <f>+Potencias!$AL$33</f>
        <v>1016.0133930000001</v>
      </c>
      <c r="V23" s="46">
        <f>+Potencias!$AL$34</f>
        <v>1024.4078485</v>
      </c>
      <c r="W23" s="75">
        <f>+Potencias!$AL$35</f>
        <v>1010.506138</v>
      </c>
      <c r="X23" s="46">
        <f>+Potencias!$AL$36</f>
        <v>981.14217800000006</v>
      </c>
      <c r="Y23" s="46">
        <f>+Potencias!$AL$37</f>
        <v>981.14217800000006</v>
      </c>
      <c r="Z23" s="46">
        <f>+Potencias!$AL$38</f>
        <v>981.14217800000006</v>
      </c>
      <c r="AA23" s="46">
        <f>+Potencias!$AL$39</f>
        <v>981.14217800000006</v>
      </c>
      <c r="AB23" s="46">
        <f>+Potencias!$AL$40</f>
        <v>981.14217800000006</v>
      </c>
      <c r="AC23" s="46">
        <f>+Potencias!$AL$41</f>
        <v>981.14217800000006</v>
      </c>
    </row>
    <row r="24" spans="1:29" x14ac:dyDescent="0.2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</row>
    <row r="25" spans="1:29" x14ac:dyDescent="0.2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</row>
    <row r="26" spans="1:29" x14ac:dyDescent="0.2">
      <c r="A26" s="83" t="s">
        <v>61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</row>
    <row r="27" spans="1:29" ht="21.75" customHeight="1" x14ac:dyDescent="0.2">
      <c r="A27" s="81" t="s">
        <v>21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</row>
    <row r="28" spans="1:29" x14ac:dyDescent="0.2">
      <c r="A28" s="84" t="s">
        <v>51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</row>
    <row r="29" spans="1:29" ht="16.5" customHeight="1" x14ac:dyDescent="0.2">
      <c r="A29" s="44" t="s">
        <v>58</v>
      </c>
      <c r="B29" s="45">
        <f>+'Cliente Libre'!C8</f>
        <v>785380.775792</v>
      </c>
      <c r="C29" s="45">
        <f>+'Cliente Libre'!D8</f>
        <v>781785.9399154</v>
      </c>
      <c r="D29" s="45">
        <f>+'Cliente Libre'!E8</f>
        <v>771502.00480740005</v>
      </c>
      <c r="E29" s="45">
        <f>+'Cliente Libre'!F8</f>
        <v>727005.26607390004</v>
      </c>
      <c r="F29" s="45">
        <f>+'Cliente Libre'!G8</f>
        <v>783572.00966640003</v>
      </c>
      <c r="G29" s="45">
        <f>+'Cliente Libre'!H8</f>
        <v>769284.09918450017</v>
      </c>
      <c r="H29" s="45">
        <f>+'Cliente Libre'!I8</f>
        <v>815059.99997009989</v>
      </c>
      <c r="I29" s="45">
        <f>+'Cliente Libre'!J8</f>
        <v>807394.89400560001</v>
      </c>
      <c r="J29" s="45">
        <f>+'Cliente Libre'!K8</f>
        <v>840218.46375510003</v>
      </c>
      <c r="K29" s="45">
        <f>+'Cliente Libre'!L8</f>
        <v>836583.78735899995</v>
      </c>
      <c r="L29" s="45">
        <f>+'Cliente Libre'!M8</f>
        <v>791919.90187200007</v>
      </c>
      <c r="M29" s="45">
        <f>+'Cliente Libre'!N8</f>
        <v>816525.8377542001</v>
      </c>
      <c r="N29" s="45">
        <f>+'Cliente Libre'!O8</f>
        <v>755973.24774659995</v>
      </c>
      <c r="O29" s="45">
        <f>+'Cliente Libre'!P8</f>
        <v>754991.90028990014</v>
      </c>
      <c r="P29" s="45">
        <f>+'Cliente Libre'!Q8</f>
        <v>686071.90071179997</v>
      </c>
      <c r="Q29" s="45">
        <f>+'Cliente Libre'!R8</f>
        <v>741961.05876390007</v>
      </c>
      <c r="R29" s="45">
        <f>+'Cliente Libre'!S8</f>
        <v>623496.20084970002</v>
      </c>
      <c r="S29" s="45">
        <f>+'Cliente Libre'!T8</f>
        <v>314883.09708420001</v>
      </c>
      <c r="T29" s="45">
        <f>+'Cliente Libre'!U8</f>
        <v>480991.23384840001</v>
      </c>
      <c r="U29" s="45">
        <f>+'Cliente Libre'!V8</f>
        <v>537563.71502339991</v>
      </c>
      <c r="V29" s="45">
        <f>+'Cliente Libre'!W8</f>
        <v>717343.82195370004</v>
      </c>
      <c r="W29" s="45">
        <f>+'Cliente Libre'!X8</f>
        <v>611934.51374999993</v>
      </c>
      <c r="X29" s="45">
        <f>+'Cliente Libre'!Y8</f>
        <v>413080.43660969997</v>
      </c>
      <c r="Y29" s="45">
        <f>+'Cliente Libre'!Z8</f>
        <v>477711.46765589999</v>
      </c>
      <c r="Z29" s="45">
        <f>+'Cliente Libre'!AA8</f>
        <v>447288.60054000007</v>
      </c>
      <c r="AA29" s="45">
        <f>+'Cliente Libre'!AB8</f>
        <v>476537.551875</v>
      </c>
      <c r="AB29" s="45">
        <f>+'Cliente Libre'!AC8</f>
        <v>609567.17188499984</v>
      </c>
      <c r="AC29" s="45">
        <f>+'Cliente Libre'!AD8</f>
        <v>515231.46863630397</v>
      </c>
    </row>
    <row r="30" spans="1:29" ht="16.5" customHeight="1" x14ac:dyDescent="0.2">
      <c r="A30" s="52" t="s">
        <v>59</v>
      </c>
      <c r="B30" s="46">
        <f>+'Cliente Libre'!C12</f>
        <v>1157.2717975403616</v>
      </c>
      <c r="C30" s="46">
        <f>+'Cliente Libre'!D12</f>
        <v>1157.2717974768984</v>
      </c>
      <c r="D30" s="46">
        <f>+'Cliente Libre'!E12</f>
        <v>1157.7240334909441</v>
      </c>
      <c r="E30" s="46">
        <f>+'Cliente Libre'!F12</f>
        <v>1157.7240334909441</v>
      </c>
      <c r="F30" s="46">
        <f>+'Cliente Libre'!G12</f>
        <v>1157.7240334909441</v>
      </c>
      <c r="G30" s="46">
        <f>+'Cliente Libre'!H12</f>
        <v>1157.7240334909441</v>
      </c>
      <c r="H30" s="46">
        <f>+'Cliente Libre'!I12</f>
        <v>1065.9152907694081</v>
      </c>
      <c r="I30" s="46">
        <f>+'Cliente Libre'!J12</f>
        <v>1086.5107801927679</v>
      </c>
      <c r="J30" s="46">
        <f>+'Cliente Libre'!K12</f>
        <v>1096.2879137812481</v>
      </c>
      <c r="K30" s="46">
        <f>+'Cliente Libre'!L12</f>
        <v>1095.320364978176</v>
      </c>
      <c r="L30" s="46">
        <f>+'Cliente Libre'!M12</f>
        <v>547.42147764019205</v>
      </c>
      <c r="M30" s="46">
        <f>+'Cliente Libre'!N12</f>
        <v>1115.517194330112</v>
      </c>
      <c r="N30" s="46">
        <f>+'Cliente Libre'!O12</f>
        <v>1115.517194330112</v>
      </c>
      <c r="O30" s="46">
        <f>+'Cliente Libre'!P12</f>
        <v>1115.5171943301118</v>
      </c>
      <c r="P30" s="46">
        <f>+'Cliente Libre'!Q12</f>
        <v>1115.8440060081384</v>
      </c>
      <c r="Q30" s="46">
        <f>+'Cliente Libre'!R12</f>
        <v>1115.8440060081384</v>
      </c>
      <c r="R30" s="46">
        <f>+'Cliente Libre'!S12</f>
        <v>1115.8440060081384</v>
      </c>
      <c r="S30" s="46">
        <f>+'Cliente Libre'!T12</f>
        <v>1115.8440060081384</v>
      </c>
      <c r="T30" s="46">
        <f>+'Cliente Libre'!U12</f>
        <v>774.73988352380525</v>
      </c>
      <c r="U30" s="46">
        <f>+'Cliente Libre'!V12</f>
        <v>855.736211515381</v>
      </c>
      <c r="V30" s="46">
        <f>+'Cliente Libre'!W12</f>
        <v>939.42521305980347</v>
      </c>
      <c r="W30" s="46">
        <f>+'Cliente Libre'!X12</f>
        <v>867.27408520531981</v>
      </c>
      <c r="X30" s="46">
        <f>+'Cliente Libre'!Y12</f>
        <v>797.41427223999983</v>
      </c>
      <c r="Y30" s="46">
        <f>+'Cliente Libre'!Z12</f>
        <v>942.09246809599995</v>
      </c>
      <c r="Z30" s="46">
        <f>+'Cliente Libre'!AA12</f>
        <v>942.09246809599995</v>
      </c>
      <c r="AA30" s="46">
        <f>+'Cliente Libre'!AB12</f>
        <v>942.09246809599995</v>
      </c>
      <c r="AB30" s="46">
        <f>+'Cliente Libre'!AC12</f>
        <v>942.09246809599995</v>
      </c>
      <c r="AC30" s="46">
        <f>+'Cliente Libre'!AD12</f>
        <v>942.09246809599995</v>
      </c>
    </row>
    <row r="31" spans="1:29" x14ac:dyDescent="0.2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</row>
    <row r="32" spans="1:29" x14ac:dyDescent="0.2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</row>
    <row r="33" spans="1:29" x14ac:dyDescent="0.2">
      <c r="A33" s="83" t="s">
        <v>62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</row>
    <row r="34" spans="1:29" x14ac:dyDescent="0.2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</row>
    <row r="35" spans="1:29" x14ac:dyDescent="0.2">
      <c r="A35" s="35" t="s">
        <v>45</v>
      </c>
      <c r="B35" s="31">
        <v>2018</v>
      </c>
      <c r="C35" s="31">
        <v>2018</v>
      </c>
      <c r="D35" s="31">
        <v>2019</v>
      </c>
      <c r="E35" s="31">
        <v>2019</v>
      </c>
      <c r="F35" s="31">
        <v>2019</v>
      </c>
      <c r="G35" s="31">
        <v>2019</v>
      </c>
      <c r="H35" s="31">
        <v>2019</v>
      </c>
      <c r="I35" s="31">
        <v>2019</v>
      </c>
      <c r="J35" s="31">
        <v>2019</v>
      </c>
      <c r="K35" s="31">
        <v>2019</v>
      </c>
      <c r="L35" s="31">
        <v>2019</v>
      </c>
      <c r="M35" s="31">
        <v>2019</v>
      </c>
      <c r="N35" s="31">
        <v>2019</v>
      </c>
      <c r="O35" s="31">
        <v>2019</v>
      </c>
      <c r="P35" s="31">
        <v>2020</v>
      </c>
      <c r="Q35" s="31">
        <v>2020</v>
      </c>
      <c r="R35" s="31">
        <v>2020</v>
      </c>
      <c r="S35" s="31">
        <v>2020</v>
      </c>
      <c r="T35" s="31">
        <v>2020</v>
      </c>
      <c r="U35" s="31">
        <v>2020</v>
      </c>
      <c r="V35" s="31">
        <v>2020</v>
      </c>
      <c r="W35" s="31">
        <v>2020</v>
      </c>
      <c r="X35" s="31">
        <v>2020</v>
      </c>
      <c r="Y35" s="31">
        <v>2020</v>
      </c>
      <c r="Z35" s="31">
        <v>2020</v>
      </c>
      <c r="AA35" s="31">
        <v>2020</v>
      </c>
      <c r="AB35" s="31">
        <v>2021</v>
      </c>
      <c r="AC35" s="31">
        <v>2021</v>
      </c>
    </row>
    <row r="36" spans="1:29" x14ac:dyDescent="0.2">
      <c r="A36" s="35" t="s">
        <v>12</v>
      </c>
      <c r="B36" s="31" t="s">
        <v>22</v>
      </c>
      <c r="C36" s="31" t="s">
        <v>23</v>
      </c>
      <c r="D36" s="32" t="s">
        <v>24</v>
      </c>
      <c r="E36" s="32" t="s">
        <v>25</v>
      </c>
      <c r="F36" s="32" t="s">
        <v>26</v>
      </c>
      <c r="G36" s="32" t="s">
        <v>27</v>
      </c>
      <c r="H36" s="32" t="s">
        <v>28</v>
      </c>
      <c r="I36" s="32" t="s">
        <v>29</v>
      </c>
      <c r="J36" s="31" t="s">
        <v>30</v>
      </c>
      <c r="K36" s="31" t="s">
        <v>31</v>
      </c>
      <c r="L36" s="31" t="s">
        <v>32</v>
      </c>
      <c r="M36" s="31" t="s">
        <v>33</v>
      </c>
      <c r="N36" s="31" t="s">
        <v>22</v>
      </c>
      <c r="O36" s="31" t="s">
        <v>23</v>
      </c>
      <c r="P36" s="31" t="s">
        <v>24</v>
      </c>
      <c r="Q36" s="31" t="s">
        <v>25</v>
      </c>
      <c r="R36" s="31" t="s">
        <v>26</v>
      </c>
      <c r="S36" s="31" t="s">
        <v>27</v>
      </c>
      <c r="T36" s="31" t="s">
        <v>28</v>
      </c>
      <c r="U36" s="31" t="s">
        <v>29</v>
      </c>
      <c r="V36" s="31" t="s">
        <v>34</v>
      </c>
      <c r="W36" s="31" t="s">
        <v>31</v>
      </c>
      <c r="X36" s="31" t="s">
        <v>32</v>
      </c>
      <c r="Y36" s="31" t="s">
        <v>33</v>
      </c>
      <c r="Z36" s="31" t="s">
        <v>22</v>
      </c>
      <c r="AA36" s="31" t="s">
        <v>23</v>
      </c>
      <c r="AB36" s="31" t="s">
        <v>24</v>
      </c>
      <c r="AC36" s="31" t="s">
        <v>25</v>
      </c>
    </row>
    <row r="37" spans="1:29" x14ac:dyDescent="0.2">
      <c r="A37" s="81" t="s">
        <v>21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</row>
    <row r="38" spans="1:29" x14ac:dyDescent="0.2">
      <c r="A38" s="84" t="s">
        <v>46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</row>
    <row r="39" spans="1:29" x14ac:dyDescent="0.2">
      <c r="A39" s="44" t="s">
        <v>58</v>
      </c>
      <c r="B39" s="45">
        <f>+B7</f>
        <v>12369258</v>
      </c>
      <c r="C39" s="45">
        <f t="shared" ref="C39:V39" si="0">+C7</f>
        <v>12623765</v>
      </c>
      <c r="D39" s="45">
        <f t="shared" si="0"/>
        <v>12076925</v>
      </c>
      <c r="E39" s="45">
        <f t="shared" si="0"/>
        <v>10964832</v>
      </c>
      <c r="F39" s="45">
        <f t="shared" si="0"/>
        <v>13228973</v>
      </c>
      <c r="G39" s="45">
        <f t="shared" si="0"/>
        <v>13407983</v>
      </c>
      <c r="H39" s="45">
        <f t="shared" si="0"/>
        <v>14257260</v>
      </c>
      <c r="I39" s="45">
        <f t="shared" si="0"/>
        <v>14798451</v>
      </c>
      <c r="J39" s="45">
        <f t="shared" si="0"/>
        <v>15762974</v>
      </c>
      <c r="K39" s="45">
        <f t="shared" si="0"/>
        <v>15298493</v>
      </c>
      <c r="L39" s="45">
        <f t="shared" si="0"/>
        <v>13806171</v>
      </c>
      <c r="M39" s="45">
        <f t="shared" si="0"/>
        <v>13856170</v>
      </c>
      <c r="N39" s="45">
        <f t="shared" si="0"/>
        <v>12493306</v>
      </c>
      <c r="O39" s="45">
        <f t="shared" si="0"/>
        <v>12675185</v>
      </c>
      <c r="P39" s="45">
        <f t="shared" si="0"/>
        <v>12400869</v>
      </c>
      <c r="Q39" s="45">
        <f t="shared" si="0"/>
        <v>11483213</v>
      </c>
      <c r="R39" s="45">
        <f t="shared" si="0"/>
        <v>13044813</v>
      </c>
      <c r="S39" s="45">
        <f t="shared" si="0"/>
        <v>12396033</v>
      </c>
      <c r="T39" s="45">
        <f t="shared" si="0"/>
        <v>13766170</v>
      </c>
      <c r="U39" s="45">
        <f t="shared" si="0"/>
        <v>13799949</v>
      </c>
      <c r="V39" s="45">
        <f t="shared" si="0"/>
        <v>14445112</v>
      </c>
      <c r="W39" s="45">
        <f t="shared" ref="W39" si="1">+W7</f>
        <v>13981105</v>
      </c>
      <c r="X39" s="45">
        <f t="shared" ref="X39:AC39" si="2">+X7</f>
        <v>12892986</v>
      </c>
      <c r="Y39" s="45">
        <f t="shared" si="2"/>
        <v>12897124</v>
      </c>
      <c r="Z39" s="45">
        <f t="shared" si="2"/>
        <v>12087401</v>
      </c>
      <c r="AA39" s="45">
        <f t="shared" si="2"/>
        <v>12567487</v>
      </c>
      <c r="AB39" s="45">
        <f t="shared" si="2"/>
        <v>12173003</v>
      </c>
      <c r="AC39" s="45">
        <f t="shared" si="2"/>
        <v>11104402</v>
      </c>
    </row>
    <row r="40" spans="1:29" x14ac:dyDescent="0.2">
      <c r="A40" s="44" t="s">
        <v>59</v>
      </c>
      <c r="B40" s="36">
        <f t="shared" ref="B40:V40" si="3">+B8</f>
        <v>27477.408499999998</v>
      </c>
      <c r="C40" s="36">
        <f t="shared" si="3"/>
        <v>27477.408499999998</v>
      </c>
      <c r="D40" s="36">
        <f t="shared" si="3"/>
        <v>27477.408499999998</v>
      </c>
      <c r="E40" s="36">
        <f t="shared" si="3"/>
        <v>27477.408499999998</v>
      </c>
      <c r="F40" s="36">
        <f t="shared" si="3"/>
        <v>27477.408499999998</v>
      </c>
      <c r="G40" s="36">
        <f t="shared" si="3"/>
        <v>27477.408499999998</v>
      </c>
      <c r="H40" s="36">
        <f t="shared" si="3"/>
        <v>27477.408499999998</v>
      </c>
      <c r="I40" s="36">
        <f t="shared" si="3"/>
        <v>27779.724999999999</v>
      </c>
      <c r="J40" s="36">
        <f t="shared" si="3"/>
        <v>28528.1345</v>
      </c>
      <c r="K40" s="36">
        <f t="shared" si="3"/>
        <v>28593.987999999998</v>
      </c>
      <c r="L40" s="36">
        <f t="shared" si="3"/>
        <v>28593.987999999998</v>
      </c>
      <c r="M40" s="36">
        <f t="shared" si="3"/>
        <v>28593.987999999998</v>
      </c>
      <c r="N40" s="36">
        <f t="shared" si="3"/>
        <v>28593.987999999998</v>
      </c>
      <c r="O40" s="36">
        <f t="shared" si="3"/>
        <v>28593.987999999998</v>
      </c>
      <c r="P40" s="36">
        <f t="shared" si="3"/>
        <v>28593.987999999998</v>
      </c>
      <c r="Q40" s="36">
        <f t="shared" si="3"/>
        <v>28593.987999999998</v>
      </c>
      <c r="R40" s="36">
        <f t="shared" si="3"/>
        <v>28593.987999999998</v>
      </c>
      <c r="S40" s="36">
        <f t="shared" si="3"/>
        <v>28593.987999999998</v>
      </c>
      <c r="T40" s="36">
        <f t="shared" si="3"/>
        <v>28593.987999999998</v>
      </c>
      <c r="U40" s="36">
        <f t="shared" si="3"/>
        <v>28588.208500000001</v>
      </c>
      <c r="V40" s="36">
        <f t="shared" si="3"/>
        <v>27713.833999999999</v>
      </c>
      <c r="W40" s="36">
        <f t="shared" ref="W40" si="4">+W8</f>
        <v>26692.7</v>
      </c>
      <c r="X40" s="36">
        <f t="shared" ref="X40:AC40" si="5">+X8</f>
        <v>26596.525000000001</v>
      </c>
      <c r="Y40" s="36">
        <f t="shared" si="5"/>
        <v>26596.525000000001</v>
      </c>
      <c r="Z40" s="36">
        <f t="shared" si="5"/>
        <v>26596.525000000001</v>
      </c>
      <c r="AA40" s="36">
        <f t="shared" si="5"/>
        <v>26596.525000000001</v>
      </c>
      <c r="AB40" s="36">
        <f t="shared" si="5"/>
        <v>26596.525000000001</v>
      </c>
      <c r="AC40" s="36">
        <f t="shared" si="5"/>
        <v>26596.525000000001</v>
      </c>
    </row>
    <row r="41" spans="1:29" x14ac:dyDescent="0.2">
      <c r="A41" s="84" t="s">
        <v>51</v>
      </c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</row>
    <row r="42" spans="1:29" x14ac:dyDescent="0.2">
      <c r="A42" s="44" t="s">
        <v>58</v>
      </c>
      <c r="B42" s="45">
        <f>+B10-B29</f>
        <v>6957563.1337809982</v>
      </c>
      <c r="C42" s="45">
        <f t="shared" ref="C42:V42" si="6">+C10-C29</f>
        <v>7037477.9692886006</v>
      </c>
      <c r="D42" s="45">
        <f t="shared" si="6"/>
        <v>7348856.0829945989</v>
      </c>
      <c r="E42" s="45">
        <f t="shared" si="6"/>
        <v>7015496.2228540992</v>
      </c>
      <c r="F42" s="45">
        <f t="shared" si="6"/>
        <v>8241394.2682105992</v>
      </c>
      <c r="G42" s="45">
        <f t="shared" si="6"/>
        <v>8304036.8636484966</v>
      </c>
      <c r="H42" s="45">
        <f t="shared" si="6"/>
        <v>8383671.3009588988</v>
      </c>
      <c r="I42" s="45">
        <f t="shared" si="6"/>
        <v>7947841.2977814004</v>
      </c>
      <c r="J42" s="45">
        <f t="shared" si="6"/>
        <v>7436769.8947339011</v>
      </c>
      <c r="K42" s="45">
        <f t="shared" si="6"/>
        <v>7088801.4807940004</v>
      </c>
      <c r="L42" s="45">
        <f t="shared" si="6"/>
        <v>6521970.0607330017</v>
      </c>
      <c r="M42" s="45">
        <f t="shared" si="6"/>
        <v>6618046.9171087993</v>
      </c>
      <c r="N42" s="45">
        <f t="shared" si="6"/>
        <v>6938552.4908844009</v>
      </c>
      <c r="O42" s="45">
        <f t="shared" si="6"/>
        <v>7032378.7360360995</v>
      </c>
      <c r="P42" s="45">
        <f t="shared" si="6"/>
        <v>7848895.3974411981</v>
      </c>
      <c r="Q42" s="45">
        <f t="shared" si="6"/>
        <v>7549567.8429961018</v>
      </c>
      <c r="R42" s="45">
        <f t="shared" si="6"/>
        <v>8217467.0924302982</v>
      </c>
      <c r="S42" s="45">
        <f t="shared" si="6"/>
        <v>7165093.8590558004</v>
      </c>
      <c r="T42" s="45">
        <f t="shared" si="6"/>
        <v>7846489.6643665992</v>
      </c>
      <c r="U42" s="45">
        <f t="shared" si="6"/>
        <v>7859482.0632215999</v>
      </c>
      <c r="V42" s="45">
        <f t="shared" si="6"/>
        <v>7961964.6906642998</v>
      </c>
      <c r="W42" s="45">
        <f t="shared" ref="W42" si="7">+W10-W29</f>
        <v>8014336.4173029996</v>
      </c>
      <c r="X42" s="45">
        <f t="shared" ref="X42:AC42" si="8">+X10-X29</f>
        <v>7433762.9822643008</v>
      </c>
      <c r="Y42" s="45">
        <f t="shared" si="8"/>
        <v>7199651.643404102</v>
      </c>
      <c r="Z42" s="45">
        <f t="shared" si="8"/>
        <v>7228051.6891400004</v>
      </c>
      <c r="AA42" s="45">
        <f t="shared" si="8"/>
        <v>7891593.9632880017</v>
      </c>
      <c r="AB42" s="45">
        <f t="shared" si="8"/>
        <v>8119147.737387999</v>
      </c>
      <c r="AC42" s="45">
        <f t="shared" si="8"/>
        <v>7837539.6101086969</v>
      </c>
    </row>
    <row r="43" spans="1:29" x14ac:dyDescent="0.2">
      <c r="A43" s="44" t="s">
        <v>59</v>
      </c>
      <c r="B43" s="36">
        <f t="shared" ref="B43:V43" si="9">+B11-B30</f>
        <v>12747.556224459637</v>
      </c>
      <c r="C43" s="36">
        <f t="shared" si="9"/>
        <v>12747.556224523099</v>
      </c>
      <c r="D43" s="36">
        <f t="shared" si="9"/>
        <v>12747.103988509054</v>
      </c>
      <c r="E43" s="36">
        <f t="shared" si="9"/>
        <v>12747.103988509054</v>
      </c>
      <c r="F43" s="36">
        <f t="shared" si="9"/>
        <v>12747.103988509054</v>
      </c>
      <c r="G43" s="36">
        <f t="shared" si="9"/>
        <v>12747.103988509054</v>
      </c>
      <c r="H43" s="36">
        <f t="shared" si="9"/>
        <v>13152.334073730592</v>
      </c>
      <c r="I43" s="36">
        <f t="shared" si="9"/>
        <v>12933.228550807233</v>
      </c>
      <c r="J43" s="36">
        <f t="shared" si="9"/>
        <v>12902.34162821875</v>
      </c>
      <c r="K43" s="36">
        <f t="shared" si="9"/>
        <v>12903.309177021823</v>
      </c>
      <c r="L43" s="36">
        <f t="shared" si="9"/>
        <v>13451.208064359807</v>
      </c>
      <c r="M43" s="36">
        <f t="shared" si="9"/>
        <v>12883.112347669887</v>
      </c>
      <c r="N43" s="36">
        <f t="shared" si="9"/>
        <v>12883.112347669887</v>
      </c>
      <c r="O43" s="36">
        <f t="shared" si="9"/>
        <v>12883.112347669887</v>
      </c>
      <c r="P43" s="36">
        <f t="shared" si="9"/>
        <v>12882.785535991861</v>
      </c>
      <c r="Q43" s="36">
        <f t="shared" si="9"/>
        <v>12882.785535991861</v>
      </c>
      <c r="R43" s="36">
        <f t="shared" si="9"/>
        <v>12882.785535991861</v>
      </c>
      <c r="S43" s="36">
        <f t="shared" si="9"/>
        <v>12882.785535991861</v>
      </c>
      <c r="T43" s="36">
        <f t="shared" si="9"/>
        <v>12411.775935976195</v>
      </c>
      <c r="U43" s="36">
        <f t="shared" si="9"/>
        <v>12361.16834848462</v>
      </c>
      <c r="V43" s="36">
        <f t="shared" si="9"/>
        <v>12700.314215940196</v>
      </c>
      <c r="W43" s="36">
        <f t="shared" ref="W43" si="10">+W11-W30</f>
        <v>12772.46534379468</v>
      </c>
      <c r="X43" s="36">
        <f t="shared" ref="X43:AC43" si="11">+X11-X30</f>
        <v>12842.32515676</v>
      </c>
      <c r="Y43" s="36">
        <f t="shared" si="11"/>
        <v>12697.646960904</v>
      </c>
      <c r="Z43" s="36">
        <f t="shared" si="11"/>
        <v>12697.646960904</v>
      </c>
      <c r="AA43" s="36">
        <f t="shared" si="11"/>
        <v>12697.646960904</v>
      </c>
      <c r="AB43" s="36">
        <f t="shared" si="11"/>
        <v>12697.646960904</v>
      </c>
      <c r="AC43" s="36">
        <f t="shared" si="11"/>
        <v>12697.646960904</v>
      </c>
    </row>
    <row r="44" spans="1:29" x14ac:dyDescent="0.2">
      <c r="A44" s="81" t="s">
        <v>52</v>
      </c>
      <c r="B44" s="82" t="s">
        <v>22</v>
      </c>
      <c r="C44" s="82" t="s">
        <v>23</v>
      </c>
      <c r="D44" s="82" t="s">
        <v>24</v>
      </c>
      <c r="E44" s="82" t="s">
        <v>25</v>
      </c>
      <c r="F44" s="82" t="s">
        <v>26</v>
      </c>
      <c r="G44" s="82" t="s">
        <v>27</v>
      </c>
      <c r="H44" s="82" t="s">
        <v>28</v>
      </c>
      <c r="I44" s="82" t="s">
        <v>29</v>
      </c>
      <c r="J44" s="82" t="s">
        <v>34</v>
      </c>
      <c r="K44" s="82" t="s">
        <v>31</v>
      </c>
      <c r="L44" s="82" t="s">
        <v>32</v>
      </c>
      <c r="M44" s="82" t="s">
        <v>33</v>
      </c>
      <c r="N44" s="82" t="s">
        <v>22</v>
      </c>
      <c r="O44" s="82" t="s">
        <v>23</v>
      </c>
      <c r="P44" s="82" t="s">
        <v>23</v>
      </c>
      <c r="Q44" s="82" t="s">
        <v>23</v>
      </c>
      <c r="R44" s="82" t="s">
        <v>23</v>
      </c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</row>
    <row r="45" spans="1:29" x14ac:dyDescent="0.2">
      <c r="A45" s="84" t="s">
        <v>53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</row>
    <row r="46" spans="1:29" x14ac:dyDescent="0.2">
      <c r="A46" s="44" t="s">
        <v>58</v>
      </c>
      <c r="B46" s="45">
        <f t="shared" ref="B46:V46" si="12">+B14</f>
        <v>3429973.0000000009</v>
      </c>
      <c r="C46" s="45">
        <f t="shared" si="12"/>
        <v>3452255</v>
      </c>
      <c r="D46" s="45">
        <f t="shared" si="12"/>
        <v>3517617</v>
      </c>
      <c r="E46" s="45">
        <f t="shared" si="12"/>
        <v>3336872</v>
      </c>
      <c r="F46" s="45">
        <f t="shared" si="12"/>
        <v>3716550</v>
      </c>
      <c r="G46" s="45">
        <f t="shared" si="12"/>
        <v>3719093</v>
      </c>
      <c r="H46" s="45">
        <f t="shared" si="12"/>
        <v>3885401</v>
      </c>
      <c r="I46" s="45">
        <f t="shared" si="12"/>
        <v>3901504.9999999958</v>
      </c>
      <c r="J46" s="45">
        <f t="shared" si="12"/>
        <v>3739079</v>
      </c>
      <c r="K46" s="45">
        <f t="shared" si="12"/>
        <v>3775545</v>
      </c>
      <c r="L46" s="45">
        <f t="shared" si="12"/>
        <v>3643968</v>
      </c>
      <c r="M46" s="45">
        <f t="shared" si="12"/>
        <v>3731441</v>
      </c>
      <c r="N46" s="45">
        <f t="shared" si="12"/>
        <v>3740597.0000000019</v>
      </c>
      <c r="O46" s="45">
        <f t="shared" si="12"/>
        <v>3854152.9999999991</v>
      </c>
      <c r="P46" s="45">
        <f t="shared" si="12"/>
        <v>3927570.0000000047</v>
      </c>
      <c r="Q46" s="45">
        <f t="shared" si="12"/>
        <v>3709459.0000000084</v>
      </c>
      <c r="R46" s="45">
        <f t="shared" si="12"/>
        <v>3957503.0000000028</v>
      </c>
      <c r="S46" s="45">
        <f t="shared" si="12"/>
        <v>3598154.9999999944</v>
      </c>
      <c r="T46" s="45">
        <f t="shared" si="12"/>
        <v>3904997.999999993</v>
      </c>
      <c r="U46" s="45">
        <f t="shared" si="12"/>
        <v>4041517.0000000107</v>
      </c>
      <c r="V46" s="45">
        <f t="shared" si="12"/>
        <v>4218286</v>
      </c>
      <c r="W46" s="45">
        <f t="shared" ref="W46" si="13">+W14</f>
        <v>4009320.0000000088</v>
      </c>
      <c r="X46" s="45">
        <f t="shared" ref="X46:AC46" si="14">+X14</f>
        <v>3634907.999999986</v>
      </c>
      <c r="Y46" s="45">
        <f t="shared" si="14"/>
        <v>3696831.999999987</v>
      </c>
      <c r="Z46" s="45">
        <f t="shared" si="14"/>
        <v>3607836.0000000168</v>
      </c>
      <c r="AA46" s="45">
        <f t="shared" si="14"/>
        <v>3583020.0000000009</v>
      </c>
      <c r="AB46" s="45">
        <f t="shared" si="14"/>
        <v>3767389.9999999823</v>
      </c>
      <c r="AC46" s="45">
        <f t="shared" si="14"/>
        <v>3607746.000000013</v>
      </c>
    </row>
    <row r="47" spans="1:29" x14ac:dyDescent="0.2">
      <c r="A47" s="44" t="s">
        <v>59</v>
      </c>
      <c r="B47" s="36">
        <f t="shared" ref="B47:V47" si="15">+B15</f>
        <v>6838.7519990000001</v>
      </c>
      <c r="C47" s="45">
        <f t="shared" si="15"/>
        <v>6838.7519990000001</v>
      </c>
      <c r="D47" s="45">
        <f t="shared" si="15"/>
        <v>6838.7519990000001</v>
      </c>
      <c r="E47" s="45">
        <f t="shared" si="15"/>
        <v>6838.7519990000001</v>
      </c>
      <c r="F47" s="45">
        <f t="shared" si="15"/>
        <v>6838.7519990000001</v>
      </c>
      <c r="G47" s="45">
        <f t="shared" si="15"/>
        <v>6838.7519990000001</v>
      </c>
      <c r="H47" s="36">
        <f t="shared" si="15"/>
        <v>7029.5024439999997</v>
      </c>
      <c r="I47" s="36">
        <f t="shared" si="15"/>
        <v>7350.9864445000003</v>
      </c>
      <c r="J47" s="36">
        <f t="shared" si="15"/>
        <v>7434.0688889999992</v>
      </c>
      <c r="K47" s="36">
        <f t="shared" si="15"/>
        <v>7434.0688889999992</v>
      </c>
      <c r="L47" s="36">
        <f t="shared" si="15"/>
        <v>7434.0688889999992</v>
      </c>
      <c r="M47" s="36">
        <f t="shared" si="15"/>
        <v>7434.0688889999992</v>
      </c>
      <c r="N47" s="36">
        <f t="shared" si="15"/>
        <v>7434.0688889999992</v>
      </c>
      <c r="O47" s="36">
        <f t="shared" si="15"/>
        <v>7434.0688889999992</v>
      </c>
      <c r="P47" s="36">
        <f t="shared" si="15"/>
        <v>7434.0688889999992</v>
      </c>
      <c r="Q47" s="36">
        <f t="shared" si="15"/>
        <v>7434.0688889999992</v>
      </c>
      <c r="R47" s="36">
        <f t="shared" si="15"/>
        <v>7434.0688889999992</v>
      </c>
      <c r="S47" s="36">
        <f t="shared" si="15"/>
        <v>7434.0688889999992</v>
      </c>
      <c r="T47" s="36">
        <f t="shared" si="15"/>
        <v>7434.0688889999992</v>
      </c>
      <c r="U47" s="36">
        <f t="shared" si="15"/>
        <v>7532.3833344999994</v>
      </c>
      <c r="V47" s="36">
        <f t="shared" si="15"/>
        <v>7674.5588905000004</v>
      </c>
      <c r="W47" s="36">
        <f t="shared" ref="W47" si="16">+W15</f>
        <v>7674.5588905000004</v>
      </c>
      <c r="X47" s="36">
        <f t="shared" ref="X47:AC47" si="17">+X15</f>
        <v>7674.5588905000004</v>
      </c>
      <c r="Y47" s="36">
        <f t="shared" si="17"/>
        <v>7674.5588905000004</v>
      </c>
      <c r="Z47" s="36">
        <f t="shared" si="17"/>
        <v>7674.5588905000004</v>
      </c>
      <c r="AA47" s="36">
        <f t="shared" si="17"/>
        <v>7674.5588905000004</v>
      </c>
      <c r="AB47" s="36">
        <f t="shared" si="17"/>
        <v>7674.5588905000004</v>
      </c>
      <c r="AC47" s="36">
        <f t="shared" si="17"/>
        <v>7674.5588905000004</v>
      </c>
    </row>
    <row r="48" spans="1:29" x14ac:dyDescent="0.2">
      <c r="A48" s="81" t="s">
        <v>56</v>
      </c>
      <c r="B48" s="82" t="s">
        <v>22</v>
      </c>
      <c r="C48" s="82" t="s">
        <v>23</v>
      </c>
      <c r="D48" s="82" t="s">
        <v>24</v>
      </c>
      <c r="E48" s="82" t="s">
        <v>25</v>
      </c>
      <c r="F48" s="82" t="s">
        <v>26</v>
      </c>
      <c r="G48" s="82" t="s">
        <v>27</v>
      </c>
      <c r="H48" s="82" t="s">
        <v>28</v>
      </c>
      <c r="I48" s="82" t="s">
        <v>29</v>
      </c>
      <c r="J48" s="82" t="s">
        <v>34</v>
      </c>
      <c r="K48" s="82" t="s">
        <v>31</v>
      </c>
      <c r="L48" s="82" t="s">
        <v>32</v>
      </c>
      <c r="M48" s="82" t="s">
        <v>33</v>
      </c>
      <c r="N48" s="82" t="s">
        <v>22</v>
      </c>
      <c r="O48" s="82" t="s">
        <v>23</v>
      </c>
      <c r="P48" s="82" t="s">
        <v>23</v>
      </c>
      <c r="Q48" s="82" t="s">
        <v>23</v>
      </c>
      <c r="R48" s="82" t="s">
        <v>23</v>
      </c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</row>
    <row r="49" spans="1:29" x14ac:dyDescent="0.2">
      <c r="A49" s="84" t="s">
        <v>55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</row>
    <row r="50" spans="1:29" x14ac:dyDescent="0.2">
      <c r="A50" s="44" t="s">
        <v>58</v>
      </c>
      <c r="B50" s="45">
        <f t="shared" ref="B50:V50" si="18">+B18</f>
        <v>2336022</v>
      </c>
      <c r="C50" s="45">
        <f t="shared" si="18"/>
        <v>2075013</v>
      </c>
      <c r="D50" s="45">
        <f t="shared" si="18"/>
        <v>1921651</v>
      </c>
      <c r="E50" s="45">
        <f t="shared" si="18"/>
        <v>1918005</v>
      </c>
      <c r="F50" s="45">
        <f t="shared" si="18"/>
        <v>2374070</v>
      </c>
      <c r="G50" s="45">
        <f t="shared" si="18"/>
        <v>2387120</v>
      </c>
      <c r="H50" s="45">
        <f t="shared" si="18"/>
        <v>2368554</v>
      </c>
      <c r="I50" s="45">
        <f t="shared" si="18"/>
        <v>2311412</v>
      </c>
      <c r="J50" s="45">
        <f t="shared" si="18"/>
        <v>2536937</v>
      </c>
      <c r="K50" s="45">
        <f t="shared" si="18"/>
        <v>2487935</v>
      </c>
      <c r="L50" s="45">
        <f t="shared" si="18"/>
        <v>2258130</v>
      </c>
      <c r="M50" s="45">
        <f t="shared" si="18"/>
        <v>2600642</v>
      </c>
      <c r="N50" s="45">
        <f t="shared" si="18"/>
        <v>2596387</v>
      </c>
      <c r="O50" s="45">
        <f t="shared" si="18"/>
        <v>2440592</v>
      </c>
      <c r="P50" s="45">
        <f t="shared" si="18"/>
        <v>2501474</v>
      </c>
      <c r="Q50" s="45">
        <f t="shared" si="18"/>
        <v>2511300</v>
      </c>
      <c r="R50" s="45">
        <f t="shared" si="18"/>
        <v>2696380</v>
      </c>
      <c r="S50" s="45">
        <f t="shared" si="18"/>
        <v>2486502</v>
      </c>
      <c r="T50" s="45">
        <f t="shared" si="18"/>
        <v>2567689</v>
      </c>
      <c r="U50" s="45">
        <f t="shared" si="18"/>
        <v>2537547</v>
      </c>
      <c r="V50" s="45">
        <f t="shared" si="18"/>
        <v>2495938</v>
      </c>
      <c r="W50" s="45">
        <f t="shared" ref="W50" si="19">+W18</f>
        <v>2508781</v>
      </c>
      <c r="X50" s="45">
        <f t="shared" ref="X50:AC50" si="20">+X18</f>
        <v>2255450</v>
      </c>
      <c r="Y50" s="45">
        <f t="shared" si="20"/>
        <v>2436491</v>
      </c>
      <c r="Z50" s="45">
        <f t="shared" si="20"/>
        <v>2467849</v>
      </c>
      <c r="AA50" s="45">
        <f t="shared" si="20"/>
        <v>2619790</v>
      </c>
      <c r="AB50" s="45">
        <f t="shared" si="20"/>
        <v>2375310</v>
      </c>
      <c r="AC50" s="45">
        <f t="shared" si="20"/>
        <v>2359230</v>
      </c>
    </row>
    <row r="51" spans="1:29" x14ac:dyDescent="0.2">
      <c r="A51" s="44" t="s">
        <v>59</v>
      </c>
      <c r="B51" s="36">
        <f t="shared" ref="B51:V51" si="21">+B19</f>
        <v>4020.7733324999999</v>
      </c>
      <c r="C51" s="36">
        <f t="shared" si="21"/>
        <v>4020.7733324999999</v>
      </c>
      <c r="D51" s="36">
        <f t="shared" si="21"/>
        <v>4020.7733324999999</v>
      </c>
      <c r="E51" s="36">
        <f t="shared" si="21"/>
        <v>4020.7733324999999</v>
      </c>
      <c r="F51" s="36">
        <f t="shared" si="21"/>
        <v>4020.7733324999999</v>
      </c>
      <c r="G51" s="36">
        <f t="shared" si="21"/>
        <v>4020.7733324999999</v>
      </c>
      <c r="H51" s="36">
        <f t="shared" si="21"/>
        <v>4103.9933325000002</v>
      </c>
      <c r="I51" s="36">
        <f t="shared" si="21"/>
        <v>4204.7022219999999</v>
      </c>
      <c r="J51" s="36">
        <f t="shared" si="21"/>
        <v>4428.9066669999993</v>
      </c>
      <c r="K51" s="36">
        <f t="shared" si="21"/>
        <v>4613.8022225000004</v>
      </c>
      <c r="L51" s="36">
        <f t="shared" si="21"/>
        <v>4613.8022225000004</v>
      </c>
      <c r="M51" s="36">
        <f t="shared" si="21"/>
        <v>4613.8022225000004</v>
      </c>
      <c r="N51" s="36">
        <f t="shared" si="21"/>
        <v>4613.8022225000004</v>
      </c>
      <c r="O51" s="36">
        <f t="shared" si="21"/>
        <v>4613.8022225000004</v>
      </c>
      <c r="P51" s="36">
        <f t="shared" si="21"/>
        <v>4613.8022225000004</v>
      </c>
      <c r="Q51" s="36">
        <f t="shared" si="21"/>
        <v>4613.8022225000004</v>
      </c>
      <c r="R51" s="36">
        <f t="shared" si="21"/>
        <v>4613.8022225000004</v>
      </c>
      <c r="S51" s="36">
        <f t="shared" si="21"/>
        <v>4613.8022225000004</v>
      </c>
      <c r="T51" s="36">
        <f t="shared" si="21"/>
        <v>4613.8022225000004</v>
      </c>
      <c r="U51" s="36">
        <f t="shared" si="21"/>
        <v>4696.3444450000006</v>
      </c>
      <c r="V51" s="36">
        <f t="shared" si="21"/>
        <v>4806.9288890000007</v>
      </c>
      <c r="W51" s="36">
        <f t="shared" ref="W51" si="22">+W19</f>
        <v>4806.9288890000007</v>
      </c>
      <c r="X51" s="36">
        <f t="shared" ref="X51:AC51" si="23">+X19</f>
        <v>4806.9288890000007</v>
      </c>
      <c r="Y51" s="36">
        <f t="shared" si="23"/>
        <v>4806.9288890000007</v>
      </c>
      <c r="Z51" s="36">
        <f t="shared" si="23"/>
        <v>4806.9288890000007</v>
      </c>
      <c r="AA51" s="36">
        <f t="shared" si="23"/>
        <v>4806.9288890000007</v>
      </c>
      <c r="AB51" s="36">
        <f t="shared" si="23"/>
        <v>4806.9288890000007</v>
      </c>
      <c r="AC51" s="36">
        <f t="shared" si="23"/>
        <v>4806.9288890000007</v>
      </c>
    </row>
    <row r="52" spans="1:29" x14ac:dyDescent="0.2">
      <c r="A52" s="81" t="s">
        <v>57</v>
      </c>
      <c r="B52" s="82" t="s">
        <v>22</v>
      </c>
      <c r="C52" s="82" t="s">
        <v>23</v>
      </c>
      <c r="D52" s="82" t="s">
        <v>24</v>
      </c>
      <c r="E52" s="82" t="s">
        <v>25</v>
      </c>
      <c r="F52" s="82" t="s">
        <v>26</v>
      </c>
      <c r="G52" s="82" t="s">
        <v>27</v>
      </c>
      <c r="H52" s="82" t="s">
        <v>28</v>
      </c>
      <c r="I52" s="82" t="s">
        <v>29</v>
      </c>
      <c r="J52" s="82" t="s">
        <v>34</v>
      </c>
      <c r="K52" s="82" t="s">
        <v>31</v>
      </c>
      <c r="L52" s="82" t="s">
        <v>35</v>
      </c>
      <c r="M52" s="82" t="s">
        <v>33</v>
      </c>
      <c r="N52" s="82" t="s">
        <v>22</v>
      </c>
      <c r="O52" s="82" t="s">
        <v>23</v>
      </c>
      <c r="P52" s="82" t="s">
        <v>23</v>
      </c>
      <c r="Q52" s="82" t="s">
        <v>23</v>
      </c>
      <c r="R52" s="82" t="s">
        <v>23</v>
      </c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</row>
    <row r="53" spans="1:29" x14ac:dyDescent="0.2">
      <c r="A53" s="84" t="s">
        <v>54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</row>
    <row r="54" spans="1:29" x14ac:dyDescent="0.2">
      <c r="A54" s="47" t="s">
        <v>58</v>
      </c>
      <c r="B54" s="36">
        <f>+'Energía Alimentadores'!$G$5</f>
        <v>435036</v>
      </c>
      <c r="C54" s="45">
        <f>+'Energía Alimentadores'!$G$6</f>
        <v>376880</v>
      </c>
      <c r="D54" s="45">
        <f>+'Energía Alimentadores'!$G$7</f>
        <v>311269</v>
      </c>
      <c r="E54" s="45">
        <f>+'Energía Alimentadores'!$G$8</f>
        <v>286916</v>
      </c>
      <c r="F54" s="45">
        <f>+'Energía Alimentadores'!$G$9</f>
        <v>430549</v>
      </c>
      <c r="G54" s="45">
        <f>+'Energía Alimentadores'!$G$10</f>
        <v>437080</v>
      </c>
      <c r="H54" s="45">
        <f>+'Energía Alimentadores'!$G$11</f>
        <v>508319</v>
      </c>
      <c r="I54" s="45">
        <f>+'Energía Alimentadores'!$G$12</f>
        <v>520079</v>
      </c>
      <c r="J54" s="45">
        <f>+'Energía Alimentadores'!$G$13</f>
        <v>514605</v>
      </c>
      <c r="K54" s="45">
        <f>+'Energía Alimentadores'!$G$14</f>
        <v>513004</v>
      </c>
      <c r="L54" s="45">
        <f>+'Energía Alimentadores'!$G$15</f>
        <v>471471.00000000047</v>
      </c>
      <c r="M54" s="45">
        <f>+'Energía Alimentadores'!$G$16</f>
        <v>472647</v>
      </c>
      <c r="N54" s="45">
        <f>+'Energía Alimentadores'!$G$17</f>
        <v>450030</v>
      </c>
      <c r="O54" s="45">
        <f>+'Energía Alimentadores'!$G$18</f>
        <v>385384.99999999953</v>
      </c>
      <c r="P54" s="45">
        <f>+'Energía Alimentadores'!$G$19</f>
        <v>339430.00000000105</v>
      </c>
      <c r="Q54" s="45">
        <f>+'Energía Alimentadores'!$G$20</f>
        <v>329105.00000000105</v>
      </c>
      <c r="R54" s="45">
        <f>+'Energía Alimentadores'!$G$21</f>
        <v>418866.00000000326</v>
      </c>
      <c r="S54" s="45">
        <f>+'Energía Alimentadores'!$G$22</f>
        <v>448328.99999999953</v>
      </c>
      <c r="T54" s="45">
        <f>+'Energía Alimentadores'!$G$23</f>
        <v>484932.00000000012</v>
      </c>
      <c r="U54" s="45">
        <f>+'Energía Alimentadores'!$G$24</f>
        <v>484742.99999999983</v>
      </c>
      <c r="V54" s="45">
        <f>+'Energía Alimentadores'!$G$25</f>
        <v>493437.00000000373</v>
      </c>
      <c r="W54" s="45">
        <f>+'Energía Alimentadores'!$G$26</f>
        <v>481152.00000000041</v>
      </c>
      <c r="X54" s="76">
        <f t="shared" ref="X54:AC54" si="24">+X22</f>
        <v>472885.0000000046</v>
      </c>
      <c r="Y54" s="76">
        <f t="shared" si="24"/>
        <v>439599.99999999872</v>
      </c>
      <c r="Z54" s="76">
        <f t="shared" si="24"/>
        <v>428791.99999999709</v>
      </c>
      <c r="AA54" s="76">
        <f t="shared" si="24"/>
        <v>389046.00000000431</v>
      </c>
      <c r="AB54" s="76">
        <f t="shared" si="24"/>
        <v>329818.9999999975</v>
      </c>
      <c r="AC54" s="76">
        <f>+AC22</f>
        <v>317926.00000000402</v>
      </c>
    </row>
    <row r="55" spans="1:29" x14ac:dyDescent="0.2">
      <c r="A55" s="48" t="s">
        <v>59</v>
      </c>
      <c r="B55" s="46">
        <f t="shared" ref="B55:V55" si="25">+B23</f>
        <v>1005.8527455</v>
      </c>
      <c r="C55" s="46">
        <f t="shared" si="25"/>
        <v>1005.8527455</v>
      </c>
      <c r="D55" s="46">
        <f t="shared" si="25"/>
        <v>1005.8527455</v>
      </c>
      <c r="E55" s="46">
        <f t="shared" si="25"/>
        <v>1005.8527455</v>
      </c>
      <c r="F55" s="46">
        <f t="shared" si="25"/>
        <v>1005.8527455</v>
      </c>
      <c r="G55" s="46">
        <f t="shared" si="25"/>
        <v>1005.8527455</v>
      </c>
      <c r="H55" s="46">
        <f t="shared" si="25"/>
        <v>1005.8527455</v>
      </c>
      <c r="I55" s="46">
        <f t="shared" si="25"/>
        <v>1017.3521515</v>
      </c>
      <c r="J55" s="46">
        <f t="shared" si="25"/>
        <v>1017.3521515</v>
      </c>
      <c r="K55" s="46">
        <f t="shared" si="25"/>
        <v>1026.245617</v>
      </c>
      <c r="L55" s="46">
        <f t="shared" si="25"/>
        <v>1026.245617</v>
      </c>
      <c r="M55" s="46">
        <f t="shared" si="25"/>
        <v>1026.245617</v>
      </c>
      <c r="N55" s="46">
        <f t="shared" si="25"/>
        <v>1026.245617</v>
      </c>
      <c r="O55" s="46">
        <f t="shared" si="25"/>
        <v>1026.245617</v>
      </c>
      <c r="P55" s="46">
        <f t="shared" si="25"/>
        <v>1026.245617</v>
      </c>
      <c r="Q55" s="46">
        <f t="shared" si="25"/>
        <v>1026.245617</v>
      </c>
      <c r="R55" s="46">
        <f t="shared" si="25"/>
        <v>1026.245617</v>
      </c>
      <c r="S55" s="46">
        <f t="shared" si="25"/>
        <v>1026.245617</v>
      </c>
      <c r="T55" s="46">
        <f t="shared" si="25"/>
        <v>1026.245617</v>
      </c>
      <c r="U55" s="46">
        <f t="shared" si="25"/>
        <v>1016.0133930000001</v>
      </c>
      <c r="V55" s="46">
        <f t="shared" si="25"/>
        <v>1024.4078485</v>
      </c>
      <c r="W55" s="46">
        <f t="shared" ref="W55" si="26">+W23</f>
        <v>1010.506138</v>
      </c>
      <c r="X55" s="46">
        <f t="shared" ref="X55:AC55" si="27">+X23</f>
        <v>981.14217800000006</v>
      </c>
      <c r="Y55" s="46">
        <f t="shared" si="27"/>
        <v>981.14217800000006</v>
      </c>
      <c r="Z55" s="46">
        <f t="shared" si="27"/>
        <v>981.14217800000006</v>
      </c>
      <c r="AA55" s="46">
        <f t="shared" si="27"/>
        <v>981.14217800000006</v>
      </c>
      <c r="AB55" s="46">
        <f t="shared" si="27"/>
        <v>981.14217800000006</v>
      </c>
      <c r="AC55" s="46">
        <f t="shared" si="27"/>
        <v>981.14217800000006</v>
      </c>
    </row>
    <row r="56" spans="1:29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</row>
    <row r="57" spans="1:29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</row>
    <row r="58" spans="1:29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</row>
    <row r="59" spans="1:29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79"/>
      <c r="W59" s="77"/>
      <c r="X59" s="77"/>
      <c r="Y59" s="33"/>
      <c r="Z59" s="33"/>
      <c r="AA59" s="33"/>
      <c r="AB59" s="33"/>
      <c r="AC59" s="33"/>
    </row>
    <row r="60" spans="1:29" x14ac:dyDescent="0.2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79"/>
      <c r="W60" s="77"/>
      <c r="X60" s="77"/>
      <c r="Y60" s="33"/>
      <c r="Z60" s="33"/>
      <c r="AA60" s="33"/>
      <c r="AB60" s="33"/>
      <c r="AC60" s="33"/>
    </row>
    <row r="61" spans="1:29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79"/>
      <c r="W61" s="77"/>
      <c r="X61" s="77"/>
      <c r="Y61" s="33"/>
      <c r="Z61" s="33"/>
      <c r="AA61" s="33"/>
      <c r="AB61" s="33"/>
      <c r="AC61" s="33"/>
    </row>
    <row r="62" spans="1:29" x14ac:dyDescent="0.2">
      <c r="V62" s="79"/>
      <c r="W62" s="77"/>
      <c r="X62" s="78"/>
    </row>
    <row r="63" spans="1:29" x14ac:dyDescent="0.2">
      <c r="V63" s="79"/>
      <c r="W63" s="77"/>
      <c r="X63" s="78"/>
    </row>
    <row r="64" spans="1:29" x14ac:dyDescent="0.2">
      <c r="V64" s="79"/>
      <c r="W64" s="77"/>
      <c r="X64" s="78"/>
    </row>
  </sheetData>
  <mergeCells count="25">
    <mergeCell ref="A45:AC45"/>
    <mergeCell ref="A48:AC48"/>
    <mergeCell ref="A49:AC49"/>
    <mergeCell ref="A52:AC52"/>
    <mergeCell ref="A53:AC53"/>
    <mergeCell ref="A34:O34"/>
    <mergeCell ref="A37:AC37"/>
    <mergeCell ref="A38:AC38"/>
    <mergeCell ref="A41:AC41"/>
    <mergeCell ref="A44:AC44"/>
    <mergeCell ref="A26:AC26"/>
    <mergeCell ref="A27:AC27"/>
    <mergeCell ref="A28:AC28"/>
    <mergeCell ref="A33:AC33"/>
    <mergeCell ref="A6:AC6"/>
    <mergeCell ref="A9:AC9"/>
    <mergeCell ref="A13:AC13"/>
    <mergeCell ref="A21:AC21"/>
    <mergeCell ref="A20:AC20"/>
    <mergeCell ref="A2:O2"/>
    <mergeCell ref="A5:AC5"/>
    <mergeCell ref="A1:AC1"/>
    <mergeCell ref="A12:AC12"/>
    <mergeCell ref="A17:AC17"/>
    <mergeCell ref="A16:AC16"/>
  </mergeCells>
  <printOptions horizontalCentered="1" verticalCentered="1"/>
  <pageMargins left="0.75" right="0.75" top="1" bottom="1" header="0.51181102362204722" footer="0.51181102362204722"/>
  <pageSetup scale="32" orientation="portrait" horizontalDpi="4294967292" verticalDpi="300" r:id="rId1"/>
  <headerFooter alignWithMargins="0">
    <oddHeader>&amp;L&amp;"Arial,Normal"              &amp;14EDELMAG S.A.&amp;"Helv,Normal"&amp;12
              &amp;"Arial,Normal"&amp;10Departamento  Tarifas</oddHeader>
    <oddFooter>&amp;C&amp;"Arial,Normal"&amp;11&amp;F  (&amp;D - &amp;T)</oddFooter>
  </headerFooter>
  <ignoredErrors>
    <ignoredError sqref="B24:O25 A7:V8 A9:R9 A10:V11 P12:R12 A12 A13:R13 A14:V15 P16:R16 A16 A17:R17 A18:V19 P20:R20 A20 A21:R21 B20:O20 B16:O16 B12:O12 B31:O32 B29:U30 A39:V55 S20:V20 S16:V16 S12:V12 S13:V13 S17:V17 S21:V21 A22:V23 S9:V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DC202-28AA-4941-9A05-E7166C05D20F}">
  <dimension ref="A1:AL41"/>
  <sheetViews>
    <sheetView zoomScale="80" zoomScaleNormal="80" workbookViewId="0">
      <pane xSplit="1" ySplit="7" topLeftCell="B8" activePane="bottomRight" state="frozen"/>
      <selection activeCell="A36" sqref="A36:B36"/>
      <selection pane="topRight" activeCell="A36" sqref="A36:B36"/>
      <selection pane="bottomLeft" activeCell="A36" sqref="A36:B36"/>
      <selection pane="bottomRight" activeCell="E34" sqref="E34"/>
    </sheetView>
  </sheetViews>
  <sheetFormatPr baseColWidth="10" defaultRowHeight="15" x14ac:dyDescent="0.2"/>
  <cols>
    <col min="1" max="1" width="8.42578125" style="2" customWidth="1"/>
    <col min="2" max="2" width="12.28515625" style="2" customWidth="1"/>
    <col min="3" max="3" width="11.28515625" style="2" bestFit="1" customWidth="1"/>
    <col min="4" max="4" width="8.7109375" style="2" bestFit="1" customWidth="1"/>
    <col min="5" max="5" width="7.140625" style="2" bestFit="1" customWidth="1"/>
    <col min="6" max="7" width="12.85546875" style="2" bestFit="1" customWidth="1"/>
    <col min="8" max="8" width="13" style="1" bestFit="1" customWidth="1"/>
    <col min="9" max="9" width="12.7109375" style="2" customWidth="1"/>
    <col min="10" max="10" width="11.28515625" style="2" bestFit="1" customWidth="1"/>
    <col min="11" max="11" width="9.85546875" style="2" bestFit="1" customWidth="1"/>
    <col min="12" max="12" width="7.140625" style="2" bestFit="1" customWidth="1"/>
    <col min="13" max="14" width="12.85546875" style="2" bestFit="1" customWidth="1"/>
    <col min="15" max="15" width="13" style="1" bestFit="1" customWidth="1"/>
    <col min="16" max="17" width="13" style="1" customWidth="1"/>
    <col min="18" max="18" width="10.28515625" style="2" customWidth="1"/>
    <col min="19" max="19" width="11.28515625" style="2" bestFit="1" customWidth="1"/>
    <col min="20" max="20" width="8.7109375" style="2" bestFit="1" customWidth="1"/>
    <col min="21" max="21" width="7.140625" style="2" bestFit="1" customWidth="1"/>
    <col min="22" max="23" width="12.85546875" style="2" bestFit="1" customWidth="1"/>
    <col min="24" max="24" width="13" style="1" bestFit="1" customWidth="1"/>
    <col min="25" max="25" width="10.28515625" style="2" customWidth="1"/>
    <col min="26" max="26" width="11.28515625" style="2" bestFit="1" customWidth="1"/>
    <col min="27" max="27" width="8.7109375" style="2" bestFit="1" customWidth="1"/>
    <col min="28" max="28" width="6" style="2" bestFit="1" customWidth="1"/>
    <col min="29" max="30" width="12.85546875" style="2" bestFit="1" customWidth="1"/>
    <col min="31" max="31" width="13" style="1" bestFit="1" customWidth="1"/>
    <col min="32" max="32" width="12.5703125" style="2" customWidth="1"/>
    <col min="33" max="33" width="11.28515625" style="2" bestFit="1" customWidth="1"/>
    <col min="34" max="34" width="9.85546875" style="2" bestFit="1" customWidth="1"/>
    <col min="35" max="35" width="6" style="2" bestFit="1" customWidth="1"/>
    <col min="36" max="37" width="12.85546875" style="2" bestFit="1" customWidth="1"/>
    <col min="38" max="38" width="13" style="1" bestFit="1" customWidth="1"/>
    <col min="39" max="16384" width="11.42578125" style="2"/>
  </cols>
  <sheetData>
    <row r="1" spans="1:38" x14ac:dyDescent="0.2">
      <c r="A1" s="1" t="s">
        <v>0</v>
      </c>
    </row>
    <row r="2" spans="1:38" x14ac:dyDescent="0.2">
      <c r="A2" s="2" t="s">
        <v>1</v>
      </c>
      <c r="B2" s="2" t="s">
        <v>2</v>
      </c>
    </row>
    <row r="3" spans="1:38" x14ac:dyDescent="0.2">
      <c r="A3" s="3" t="s">
        <v>3</v>
      </c>
      <c r="B3" s="4">
        <v>0.70833333333333337</v>
      </c>
    </row>
    <row r="4" spans="1:38" x14ac:dyDescent="0.2">
      <c r="A4" s="3" t="s">
        <v>4</v>
      </c>
      <c r="B4" s="4">
        <v>0.91666666666666663</v>
      </c>
    </row>
    <row r="5" spans="1:38" ht="3.75" customHeight="1" thickBot="1" x14ac:dyDescent="0.25"/>
    <row r="6" spans="1:38" ht="15.75" customHeight="1" x14ac:dyDescent="0.2">
      <c r="A6" s="5" t="s">
        <v>5</v>
      </c>
      <c r="B6" s="86" t="s">
        <v>6</v>
      </c>
      <c r="C6" s="87"/>
      <c r="D6" s="87"/>
      <c r="E6" s="87"/>
      <c r="F6" s="87"/>
      <c r="G6" s="87"/>
      <c r="H6" s="88"/>
      <c r="I6" s="86" t="s">
        <v>7</v>
      </c>
      <c r="J6" s="87"/>
      <c r="K6" s="87"/>
      <c r="L6" s="87"/>
      <c r="M6" s="87"/>
      <c r="N6" s="87"/>
      <c r="O6" s="88"/>
      <c r="P6" s="89" t="s">
        <v>8</v>
      </c>
      <c r="Q6" s="90"/>
      <c r="R6" s="86" t="s">
        <v>9</v>
      </c>
      <c r="S6" s="87"/>
      <c r="T6" s="87"/>
      <c r="U6" s="87"/>
      <c r="V6" s="87"/>
      <c r="W6" s="87"/>
      <c r="X6" s="88"/>
      <c r="Y6" s="86" t="s">
        <v>10</v>
      </c>
      <c r="Z6" s="87"/>
      <c r="AA6" s="87"/>
      <c r="AB6" s="87"/>
      <c r="AC6" s="87"/>
      <c r="AD6" s="87"/>
      <c r="AE6" s="88"/>
      <c r="AF6" s="86" t="s">
        <v>11</v>
      </c>
      <c r="AG6" s="87"/>
      <c r="AH6" s="87"/>
      <c r="AI6" s="87"/>
      <c r="AJ6" s="87"/>
      <c r="AK6" s="87"/>
      <c r="AL6" s="88"/>
    </row>
    <row r="7" spans="1:38" ht="45.75" thickBot="1" x14ac:dyDescent="0.25">
      <c r="A7" s="6" t="s">
        <v>12</v>
      </c>
      <c r="B7" s="7" t="s">
        <v>13</v>
      </c>
      <c r="C7" s="8" t="s">
        <v>14</v>
      </c>
      <c r="D7" s="8" t="s">
        <v>15</v>
      </c>
      <c r="E7" s="8" t="s">
        <v>16</v>
      </c>
      <c r="F7" s="8" t="s">
        <v>17</v>
      </c>
      <c r="G7" s="8" t="s">
        <v>18</v>
      </c>
      <c r="H7" s="9" t="s">
        <v>47</v>
      </c>
      <c r="I7" s="7" t="s">
        <v>13</v>
      </c>
      <c r="J7" s="8" t="s">
        <v>14</v>
      </c>
      <c r="K7" s="8" t="s">
        <v>15</v>
      </c>
      <c r="L7" s="8" t="s">
        <v>16</v>
      </c>
      <c r="M7" s="8" t="s">
        <v>17</v>
      </c>
      <c r="N7" s="8" t="s">
        <v>18</v>
      </c>
      <c r="O7" s="9" t="s">
        <v>47</v>
      </c>
      <c r="P7" s="49" t="s">
        <v>19</v>
      </c>
      <c r="Q7" s="49" t="s">
        <v>20</v>
      </c>
      <c r="R7" s="7" t="s">
        <v>13</v>
      </c>
      <c r="S7" s="8" t="s">
        <v>14</v>
      </c>
      <c r="T7" s="8" t="s">
        <v>15</v>
      </c>
      <c r="U7" s="8" t="s">
        <v>16</v>
      </c>
      <c r="V7" s="8" t="s">
        <v>17</v>
      </c>
      <c r="W7" s="8" t="s">
        <v>18</v>
      </c>
      <c r="X7" s="9" t="s">
        <v>47</v>
      </c>
      <c r="Y7" s="7" t="s">
        <v>13</v>
      </c>
      <c r="Z7" s="8" t="s">
        <v>14</v>
      </c>
      <c r="AA7" s="8" t="s">
        <v>15</v>
      </c>
      <c r="AB7" s="8" t="s">
        <v>16</v>
      </c>
      <c r="AC7" s="8" t="s">
        <v>17</v>
      </c>
      <c r="AD7" s="8" t="s">
        <v>18</v>
      </c>
      <c r="AE7" s="9" t="s">
        <v>47</v>
      </c>
      <c r="AF7" s="7" t="s">
        <v>13</v>
      </c>
      <c r="AG7" s="8" t="s">
        <v>14</v>
      </c>
      <c r="AH7" s="8" t="s">
        <v>15</v>
      </c>
      <c r="AI7" s="8" t="s">
        <v>16</v>
      </c>
      <c r="AJ7" s="8" t="s">
        <v>17</v>
      </c>
      <c r="AK7" s="8" t="s">
        <v>18</v>
      </c>
      <c r="AL7" s="9" t="s">
        <v>47</v>
      </c>
    </row>
    <row r="8" spans="1:38" hidden="1" x14ac:dyDescent="0.2">
      <c r="A8" s="10">
        <v>43221</v>
      </c>
      <c r="B8" s="12">
        <v>26521.317999999999</v>
      </c>
      <c r="C8" s="43">
        <f>+'[27]Punta Arenas'!$B$7</f>
        <v>43249.78125</v>
      </c>
      <c r="D8" s="14">
        <f>+'[27]Punta Arenas'!$B$8</f>
        <v>0.78125</v>
      </c>
      <c r="E8" s="15">
        <v>26521.317999999999</v>
      </c>
      <c r="F8" s="15">
        <v>27025.836999999996</v>
      </c>
      <c r="G8" s="15">
        <v>26631.532999999999</v>
      </c>
      <c r="H8" s="16">
        <v>26828.684999999998</v>
      </c>
      <c r="I8" s="12">
        <v>13848.592003999998</v>
      </c>
      <c r="J8" s="43">
        <f>+'[27]Punta Arenas'!$B$7</f>
        <v>43249.78125</v>
      </c>
      <c r="K8" s="14">
        <f>+'[27]Punta Arenas'!$B$8</f>
        <v>0.78125</v>
      </c>
      <c r="L8" s="15">
        <v>13848.592003999998</v>
      </c>
      <c r="M8" s="15">
        <v>14162.594902000001</v>
      </c>
      <c r="N8" s="15">
        <v>13848.592003999998</v>
      </c>
      <c r="O8" s="16">
        <v>14005.593452999999</v>
      </c>
      <c r="P8" s="17">
        <v>40369.910003999998</v>
      </c>
      <c r="Q8" s="17">
        <v>40834.278452999999</v>
      </c>
      <c r="R8" s="12">
        <v>6837.5235549999998</v>
      </c>
      <c r="S8" s="43">
        <f>+'[27]Puerto Natales'!$B$7</f>
        <v>43222.8125</v>
      </c>
      <c r="T8" s="14">
        <f>+'[27]Puerto Natales'!$B$8</f>
        <v>43222.8125</v>
      </c>
      <c r="U8" s="15">
        <v>6837.5235549999998</v>
      </c>
      <c r="V8" s="15">
        <v>6837.5235549999998</v>
      </c>
      <c r="W8" s="15">
        <v>6763.4084439999997</v>
      </c>
      <c r="X8" s="16">
        <v>6800.4659995000002</v>
      </c>
      <c r="Y8" s="12">
        <v>3862.6355560000002</v>
      </c>
      <c r="Z8" s="43">
        <f>+[27]Porvenir!$B$7</f>
        <v>43224.8125</v>
      </c>
      <c r="AA8" s="14">
        <f>+[27]Porvenir!$B$8</f>
        <v>43224.8125</v>
      </c>
      <c r="AB8" s="15">
        <v>3862.6355560000002</v>
      </c>
      <c r="AC8" s="15">
        <v>4011.8088890000004</v>
      </c>
      <c r="AD8" s="15">
        <v>3953.8711119999998</v>
      </c>
      <c r="AE8" s="16">
        <v>3982.8400005000003</v>
      </c>
      <c r="AF8" s="12">
        <v>952.88208799999995</v>
      </c>
      <c r="AG8" s="43">
        <f>+[27]Williams!$B$7</f>
        <v>43248.708333333336</v>
      </c>
      <c r="AH8" s="14">
        <f>+[27]Williams!$B$8</f>
        <v>43248.708333333336</v>
      </c>
      <c r="AI8" s="15">
        <v>952.88208799999995</v>
      </c>
      <c r="AJ8" s="15">
        <v>1005.972708</v>
      </c>
      <c r="AK8" s="15">
        <v>954.52730899999995</v>
      </c>
      <c r="AL8" s="16">
        <v>980.25000849999992</v>
      </c>
    </row>
    <row r="9" spans="1:38" hidden="1" x14ac:dyDescent="0.2">
      <c r="A9" s="10">
        <v>43252</v>
      </c>
      <c r="B9" s="12">
        <v>27929.280999999995</v>
      </c>
      <c r="C9" s="43">
        <f>+'[27]Punta Arenas'!$B$11</f>
        <v>43269.770833333336</v>
      </c>
      <c r="D9" s="14">
        <f>+'[27]Punta Arenas'!$B$12</f>
        <v>0.77083333333333337</v>
      </c>
      <c r="E9" s="15">
        <v>27929.280999999995</v>
      </c>
      <c r="F9" s="15">
        <v>27929.280999999995</v>
      </c>
      <c r="G9" s="15">
        <v>26631.532999999999</v>
      </c>
      <c r="H9" s="16">
        <v>27280.406999999999</v>
      </c>
      <c r="I9" s="12">
        <v>13961.064039999997</v>
      </c>
      <c r="J9" s="43">
        <f>+'[27]Punta Arenas'!$B$11</f>
        <v>43269.770833333336</v>
      </c>
      <c r="K9" s="14">
        <f>+'[27]Punta Arenas'!$B$12</f>
        <v>0.77083333333333337</v>
      </c>
      <c r="L9" s="15">
        <v>13961.064039999997</v>
      </c>
      <c r="M9" s="15">
        <v>13961.064039999997</v>
      </c>
      <c r="N9" s="15">
        <v>13848.592003999998</v>
      </c>
      <c r="O9" s="16">
        <v>13904.828021999998</v>
      </c>
      <c r="P9" s="17">
        <v>41890.345039999993</v>
      </c>
      <c r="Q9" s="17">
        <v>41185.235021999993</v>
      </c>
      <c r="R9" s="12">
        <v>6760.4355560000004</v>
      </c>
      <c r="S9" s="43">
        <f>+'[27]Puerto Natales'!$B$11</f>
        <v>43269.791666666664</v>
      </c>
      <c r="T9" s="14">
        <f>+'[27]Puerto Natales'!$B$12</f>
        <v>43269.791666666664</v>
      </c>
      <c r="U9" s="15">
        <v>6760.4355560000004</v>
      </c>
      <c r="V9" s="15">
        <v>6837.5235549999998</v>
      </c>
      <c r="W9" s="15">
        <v>6760.4355560000004</v>
      </c>
      <c r="X9" s="16">
        <v>6798.9795555000001</v>
      </c>
      <c r="Y9" s="12">
        <v>3905.9022220000002</v>
      </c>
      <c r="Z9" s="43">
        <f>+[27]Porvenir!$B$11</f>
        <v>43259.760416666664</v>
      </c>
      <c r="AA9" s="14">
        <f>+[27]Porvenir!$B$12</f>
        <v>43259.760416666664</v>
      </c>
      <c r="AB9" s="15">
        <v>3905.9022220000002</v>
      </c>
      <c r="AC9" s="15">
        <v>4011.8088890000004</v>
      </c>
      <c r="AD9" s="15">
        <v>3953.8711119999998</v>
      </c>
      <c r="AE9" s="16">
        <v>3982.8400005000003</v>
      </c>
      <c r="AF9" s="12">
        <v>1001.682233</v>
      </c>
      <c r="AG9" s="43">
        <f>+[27]Williams!$B$11</f>
        <v>43256.760416666664</v>
      </c>
      <c r="AH9" s="14">
        <f>+[27]Williams!$B$12</f>
        <v>43256.760416666664</v>
      </c>
      <c r="AI9" s="15">
        <v>1001.682233</v>
      </c>
      <c r="AJ9" s="15">
        <v>1005.972708</v>
      </c>
      <c r="AK9" s="15">
        <v>1001.682233</v>
      </c>
      <c r="AL9" s="16">
        <v>1003.8274705</v>
      </c>
    </row>
    <row r="10" spans="1:38" hidden="1" x14ac:dyDescent="0.2">
      <c r="A10" s="10">
        <v>43282</v>
      </c>
      <c r="B10" s="12">
        <v>27025.536</v>
      </c>
      <c r="C10" s="43">
        <f>+'[27]Punta Arenas'!$B$15</f>
        <v>43284.770833333336</v>
      </c>
      <c r="D10" s="14">
        <f>+'[27]Punta Arenas'!$B$16</f>
        <v>0.77083333333333337</v>
      </c>
      <c r="E10" s="15">
        <v>27025.536</v>
      </c>
      <c r="F10" s="15">
        <v>27929.280999999995</v>
      </c>
      <c r="G10" s="15">
        <v>27025.536</v>
      </c>
      <c r="H10" s="16">
        <v>27477.408499999998</v>
      </c>
      <c r="I10" s="12">
        <v>13564.043973</v>
      </c>
      <c r="J10" s="43">
        <f>+'[27]Punta Arenas'!$B$15</f>
        <v>43284.770833333336</v>
      </c>
      <c r="K10" s="14">
        <f>+'[27]Punta Arenas'!$B$16</f>
        <v>0.77083333333333337</v>
      </c>
      <c r="L10" s="15">
        <v>13564.043973</v>
      </c>
      <c r="M10" s="15">
        <v>13961.064039999997</v>
      </c>
      <c r="N10" s="15">
        <v>13848.592003999998</v>
      </c>
      <c r="O10" s="16">
        <v>13904.828021999998</v>
      </c>
      <c r="P10" s="17">
        <v>40589.579973</v>
      </c>
      <c r="Q10" s="17">
        <v>41382.236521999992</v>
      </c>
      <c r="R10" s="12">
        <v>6839.9804430000004</v>
      </c>
      <c r="S10" s="43">
        <f>+'[27]Puerto Natales'!$B$15</f>
        <v>43308.802083333336</v>
      </c>
      <c r="T10" s="14">
        <f>+'[27]Puerto Natales'!$B$16</f>
        <v>43308.802083333336</v>
      </c>
      <c r="U10" s="15">
        <v>6839.9804430000004</v>
      </c>
      <c r="V10" s="15">
        <v>6839.9804430000004</v>
      </c>
      <c r="W10" s="15">
        <v>6837.5235549999998</v>
      </c>
      <c r="X10" s="16">
        <v>6838.7519990000001</v>
      </c>
      <c r="Y10" s="12">
        <v>3922.4666669999997</v>
      </c>
      <c r="Z10" s="43">
        <f>+[27]Porvenir!$B$15</f>
        <v>43306.791666666664</v>
      </c>
      <c r="AA10" s="14">
        <f>+[27]Porvenir!$B$16</f>
        <v>43306.791666666664</v>
      </c>
      <c r="AB10" s="15">
        <v>3922.4666669999997</v>
      </c>
      <c r="AC10" s="15">
        <v>4011.8088890000004</v>
      </c>
      <c r="AD10" s="15">
        <v>3947.4222220000001</v>
      </c>
      <c r="AE10" s="16">
        <v>3979.6155555000005</v>
      </c>
      <c r="AF10" s="12">
        <v>944.84954100000004</v>
      </c>
      <c r="AG10" s="43">
        <f>+[27]Williams!$B$15</f>
        <v>43288.770833333336</v>
      </c>
      <c r="AH10" s="14">
        <f>+[27]Williams!$B$16</f>
        <v>43288.770833333336</v>
      </c>
      <c r="AI10" s="15">
        <v>944.84954100000004</v>
      </c>
      <c r="AJ10" s="15">
        <v>1005.972708</v>
      </c>
      <c r="AK10" s="15">
        <v>1001.682233</v>
      </c>
      <c r="AL10" s="16">
        <v>1003.8274705</v>
      </c>
    </row>
    <row r="11" spans="1:38" hidden="1" x14ac:dyDescent="0.2">
      <c r="A11" s="10">
        <v>43313</v>
      </c>
      <c r="B11" s="12">
        <v>26785.329000000002</v>
      </c>
      <c r="C11" s="43">
        <f>+'[27]Punta Arenas'!$B$19</f>
        <v>43318.791666666664</v>
      </c>
      <c r="D11" s="14">
        <f>+'[27]Punta Arenas'!$B$20</f>
        <v>0.79166666666666663</v>
      </c>
      <c r="E11" s="15">
        <v>26785.329000000002</v>
      </c>
      <c r="F11" s="15">
        <v>27929.280999999995</v>
      </c>
      <c r="G11" s="15">
        <v>27025.536</v>
      </c>
      <c r="H11" s="16">
        <v>27477.408499999998</v>
      </c>
      <c r="I11" s="12">
        <v>13337.536600000001</v>
      </c>
      <c r="J11" s="43">
        <f>+'[27]Punta Arenas'!$B$19</f>
        <v>43318.791666666664</v>
      </c>
      <c r="K11" s="14">
        <f>+'[27]Punta Arenas'!$B$20</f>
        <v>0.79166666666666663</v>
      </c>
      <c r="L11" s="15">
        <v>13337.536600000001</v>
      </c>
      <c r="M11" s="15">
        <v>13961.064039999997</v>
      </c>
      <c r="N11" s="15">
        <v>13848.592003999998</v>
      </c>
      <c r="O11" s="16">
        <v>13904.828021999998</v>
      </c>
      <c r="P11" s="17">
        <v>40122.865600000005</v>
      </c>
      <c r="Q11" s="17">
        <v>41382.236521999992</v>
      </c>
      <c r="R11" s="12">
        <v>6689.8737789999996</v>
      </c>
      <c r="S11" s="43">
        <f>+'[27]Puerto Natales'!$B$19</f>
        <v>43340.833333333336</v>
      </c>
      <c r="T11" s="14">
        <f>+'[27]Puerto Natales'!$B$20</f>
        <v>43340.833333333336</v>
      </c>
      <c r="U11" s="15">
        <v>6689.8737789999996</v>
      </c>
      <c r="V11" s="15">
        <v>6839.9804430000004</v>
      </c>
      <c r="W11" s="15">
        <v>6837.5235549999998</v>
      </c>
      <c r="X11" s="16">
        <v>6838.7519990000001</v>
      </c>
      <c r="Y11" s="12">
        <v>4046.7644440000004</v>
      </c>
      <c r="Z11" s="43">
        <f>+[27]Porvenir!$B$19</f>
        <v>43339.822916666664</v>
      </c>
      <c r="AA11" s="14">
        <f>+[27]Porvenir!$B$20</f>
        <v>43339.822916666664</v>
      </c>
      <c r="AB11" s="15">
        <v>4046.7644440000004</v>
      </c>
      <c r="AC11" s="15">
        <v>4046.7644440000004</v>
      </c>
      <c r="AD11" s="15">
        <v>4011.8088890000004</v>
      </c>
      <c r="AE11" s="16">
        <v>4029.2866665000001</v>
      </c>
      <c r="AF11" s="12">
        <v>1010.0232579999999</v>
      </c>
      <c r="AG11" s="43">
        <f>+[27]Williams!$B$19</f>
        <v>43318.770833333336</v>
      </c>
      <c r="AH11" s="14">
        <v>0.91666666666666663</v>
      </c>
      <c r="AI11" s="15">
        <v>1010.0232579999999</v>
      </c>
      <c r="AJ11" s="15">
        <v>1010.0232579999999</v>
      </c>
      <c r="AK11" s="15">
        <v>1001.682233</v>
      </c>
      <c r="AL11" s="16">
        <v>1005.8527455</v>
      </c>
    </row>
    <row r="12" spans="1:38" hidden="1" x14ac:dyDescent="0.2">
      <c r="A12" s="10">
        <v>43344</v>
      </c>
      <c r="B12" s="12">
        <v>25887.750000000004</v>
      </c>
      <c r="C12" s="43">
        <f>+'[27]Punta Arenas'!$B$23</f>
        <v>43346.822916666664</v>
      </c>
      <c r="D12" s="14">
        <f>+'[27]Punta Arenas'!$B$24</f>
        <v>0.82291666666666663</v>
      </c>
      <c r="E12" s="15">
        <v>25887.750000000004</v>
      </c>
      <c r="F12" s="15">
        <v>27929.280999999995</v>
      </c>
      <c r="G12" s="15">
        <v>27025.536</v>
      </c>
      <c r="H12" s="16">
        <v>27477.408499999998</v>
      </c>
      <c r="I12" s="12">
        <v>12511.99372</v>
      </c>
      <c r="J12" s="43">
        <f>+'[27]Punta Arenas'!$B$23</f>
        <v>43346.822916666664</v>
      </c>
      <c r="K12" s="14">
        <f>+'[27]Punta Arenas'!$B$24</f>
        <v>0.82291666666666663</v>
      </c>
      <c r="L12" s="15">
        <v>12511.99372</v>
      </c>
      <c r="M12" s="15">
        <v>13961.064039999997</v>
      </c>
      <c r="N12" s="15">
        <v>13848.592003999998</v>
      </c>
      <c r="O12" s="16">
        <v>13904.828021999998</v>
      </c>
      <c r="P12" s="17">
        <v>38399.743720000006</v>
      </c>
      <c r="Q12" s="17">
        <v>41382.236521999992</v>
      </c>
      <c r="R12" s="12">
        <v>6576.1835569999994</v>
      </c>
      <c r="S12" s="43">
        <f>+'[27]Puerto Natales'!$B$23</f>
        <v>43347.833333333336</v>
      </c>
      <c r="T12" s="14">
        <f>+'[27]Puerto Natales'!$B$24</f>
        <v>43347.833333333336</v>
      </c>
      <c r="U12" s="15">
        <v>6576.1835569999994</v>
      </c>
      <c r="V12" s="15">
        <v>6839.9804430000004</v>
      </c>
      <c r="W12" s="15">
        <v>6837.5235549999998</v>
      </c>
      <c r="X12" s="16">
        <v>6838.7519990000001</v>
      </c>
      <c r="Y12" s="12">
        <v>3994.7822209999999</v>
      </c>
      <c r="Z12" s="43">
        <f>+[27]Porvenir!$B$23</f>
        <v>43355.833333333336</v>
      </c>
      <c r="AA12" s="14">
        <f>+[27]Porvenir!$B$24</f>
        <v>43355.833333333336</v>
      </c>
      <c r="AB12" s="15">
        <v>3994.7822209999999</v>
      </c>
      <c r="AC12" s="15">
        <v>4046.7644440000004</v>
      </c>
      <c r="AD12" s="15">
        <v>3994.7822209999999</v>
      </c>
      <c r="AE12" s="16">
        <v>4020.7733324999999</v>
      </c>
      <c r="AF12" s="12">
        <v>984.85299699999996</v>
      </c>
      <c r="AG12" s="43">
        <f>+[27]Williams!$B$23</f>
        <v>43364.739583333336</v>
      </c>
      <c r="AH12" s="14">
        <f>+[27]Williams!$B$24</f>
        <v>43364.739583333336</v>
      </c>
      <c r="AI12" s="15">
        <v>984.85299699999996</v>
      </c>
      <c r="AJ12" s="15">
        <v>1010.0232579999999</v>
      </c>
      <c r="AK12" s="15">
        <v>1001.682233</v>
      </c>
      <c r="AL12" s="16">
        <v>1005.8527455</v>
      </c>
    </row>
    <row r="13" spans="1:38" hidden="1" x14ac:dyDescent="0.2">
      <c r="A13" s="10">
        <v>43374</v>
      </c>
      <c r="B13" s="12">
        <v>26237.363000000001</v>
      </c>
      <c r="C13" s="13"/>
      <c r="D13" s="14"/>
      <c r="E13" s="15"/>
      <c r="F13" s="15">
        <f>+MAX(E8:E13)</f>
        <v>27929.280999999995</v>
      </c>
      <c r="G13" s="15">
        <f>LARGE(E8:E13,2)</f>
        <v>27025.536</v>
      </c>
      <c r="H13" s="16">
        <f t="shared" ref="H13:H35" si="0">+(F13+G13)/2</f>
        <v>27477.408499999998</v>
      </c>
      <c r="I13" s="12">
        <v>13062.919297999999</v>
      </c>
      <c r="J13" s="13"/>
      <c r="K13" s="14"/>
      <c r="L13" s="15"/>
      <c r="M13" s="15">
        <f>+MAX(L8:L13)</f>
        <v>13961.064039999997</v>
      </c>
      <c r="N13" s="15">
        <f>LARGE(L8:L13,2)</f>
        <v>13848.592003999998</v>
      </c>
      <c r="O13" s="16">
        <f t="shared" ref="O13:O35" si="1">+(M13+N13)/2</f>
        <v>13904.828021999998</v>
      </c>
      <c r="P13" s="17">
        <f t="shared" ref="P13:P35" si="2">+B13+I13</f>
        <v>39300.282297999998</v>
      </c>
      <c r="Q13" s="17">
        <f t="shared" ref="Q13:Q35" si="3">+H13+O13</f>
        <v>41382.236521999992</v>
      </c>
      <c r="R13" s="12">
        <v>6594.433332999999</v>
      </c>
      <c r="S13" s="13"/>
      <c r="T13" s="14"/>
      <c r="U13" s="15"/>
      <c r="V13" s="15">
        <f>+MAX(U8:U13)</f>
        <v>6839.9804430000004</v>
      </c>
      <c r="W13" s="15">
        <f>LARGE(U8:U13,2)</f>
        <v>6837.5235549999998</v>
      </c>
      <c r="X13" s="16">
        <f t="shared" ref="X13:X35" si="4">+(V13+W13)/2</f>
        <v>6838.7519990000001</v>
      </c>
      <c r="Y13" s="12">
        <v>4316.4888890000002</v>
      </c>
      <c r="Z13" s="13"/>
      <c r="AA13" s="14"/>
      <c r="AB13" s="15"/>
      <c r="AC13" s="15">
        <f>+MAX(AB8:AB13)</f>
        <v>4046.7644440000004</v>
      </c>
      <c r="AD13" s="15">
        <f>LARGE(AB8:AB13,2)</f>
        <v>3994.7822209999999</v>
      </c>
      <c r="AE13" s="16">
        <f t="shared" ref="AE13:AE35" si="5">+(AC13+AD13)/2</f>
        <v>4020.7733324999999</v>
      </c>
      <c r="AF13" s="12">
        <v>998.82930699999997</v>
      </c>
      <c r="AG13" s="13"/>
      <c r="AH13" s="14"/>
      <c r="AI13" s="15"/>
      <c r="AJ13" s="15">
        <f>+MAX(AI8:AI13)</f>
        <v>1010.0232579999999</v>
      </c>
      <c r="AK13" s="15">
        <f>LARGE(AI8:AI13,2)</f>
        <v>1001.682233</v>
      </c>
      <c r="AL13" s="16">
        <f t="shared" ref="AL13:AL35" si="6">+(AJ13+AK13)/2</f>
        <v>1005.8527455</v>
      </c>
    </row>
    <row r="14" spans="1:38" hidden="1" x14ac:dyDescent="0.2">
      <c r="A14" s="10">
        <v>43405</v>
      </c>
      <c r="B14" s="12">
        <v>23736.216999999997</v>
      </c>
      <c r="C14" s="13"/>
      <c r="D14" s="14"/>
      <c r="E14" s="15"/>
      <c r="F14" s="15">
        <f>+MAX(E8:E14)</f>
        <v>27929.280999999995</v>
      </c>
      <c r="G14" s="15">
        <f>LARGE(E8:E14,2)</f>
        <v>27025.536</v>
      </c>
      <c r="H14" s="16">
        <f t="shared" si="0"/>
        <v>27477.408499999998</v>
      </c>
      <c r="I14" s="12">
        <v>12116.212297999999</v>
      </c>
      <c r="J14" s="13"/>
      <c r="K14" s="14"/>
      <c r="L14" s="15"/>
      <c r="M14" s="15">
        <f>+MAX(L8:L14)</f>
        <v>13961.064039999997</v>
      </c>
      <c r="N14" s="15">
        <f>LARGE(L8:L14,2)</f>
        <v>13848.592003999998</v>
      </c>
      <c r="O14" s="16">
        <f t="shared" si="1"/>
        <v>13904.828021999998</v>
      </c>
      <c r="P14" s="17">
        <f t="shared" si="2"/>
        <v>35852.429297999995</v>
      </c>
      <c r="Q14" s="17">
        <f t="shared" si="3"/>
        <v>41382.236521999992</v>
      </c>
      <c r="R14" s="12">
        <v>6629.1031110000004</v>
      </c>
      <c r="S14" s="13"/>
      <c r="T14" s="14"/>
      <c r="U14" s="15"/>
      <c r="V14" s="15">
        <f>+MAX(U8:U14)</f>
        <v>6839.9804430000004</v>
      </c>
      <c r="W14" s="15">
        <f>LARGE(U8:U14,2)</f>
        <v>6837.5235549999998</v>
      </c>
      <c r="X14" s="16">
        <f t="shared" si="4"/>
        <v>6838.7519990000001</v>
      </c>
      <c r="Y14" s="12">
        <v>4620.8000009999996</v>
      </c>
      <c r="Z14" s="13"/>
      <c r="AA14" s="14"/>
      <c r="AB14" s="15"/>
      <c r="AC14" s="15">
        <f>+MAX(AB8:AB14)</f>
        <v>4046.7644440000004</v>
      </c>
      <c r="AD14" s="15">
        <f>LARGE(AB8:AB14,2)</f>
        <v>3994.7822209999999</v>
      </c>
      <c r="AE14" s="16">
        <f t="shared" si="5"/>
        <v>4020.7733324999999</v>
      </c>
      <c r="AF14" s="12">
        <v>934.56288100000006</v>
      </c>
      <c r="AG14" s="13"/>
      <c r="AH14" s="14"/>
      <c r="AI14" s="15"/>
      <c r="AJ14" s="15">
        <f>+MAX(AI8:AI14)</f>
        <v>1010.0232579999999</v>
      </c>
      <c r="AK14" s="15">
        <f>LARGE(AI8:AI14,2)</f>
        <v>1001.682233</v>
      </c>
      <c r="AL14" s="16">
        <f t="shared" si="6"/>
        <v>1005.8527455</v>
      </c>
    </row>
    <row r="15" spans="1:38" ht="15.75" hidden="1" thickBot="1" x14ac:dyDescent="0.25">
      <c r="A15" s="18">
        <v>43435</v>
      </c>
      <c r="B15" s="19">
        <v>21233.600000000002</v>
      </c>
      <c r="C15" s="20"/>
      <c r="D15" s="21"/>
      <c r="E15" s="22"/>
      <c r="F15" s="22">
        <f>+MAX(E8:E15)</f>
        <v>27929.280999999995</v>
      </c>
      <c r="G15" s="22">
        <f>LARGE(E8:E15,2)</f>
        <v>27025.536</v>
      </c>
      <c r="H15" s="23">
        <f t="shared" si="0"/>
        <v>27477.408499999998</v>
      </c>
      <c r="I15" s="19">
        <v>15225.222791</v>
      </c>
      <c r="J15" s="20"/>
      <c r="K15" s="21"/>
      <c r="L15" s="22"/>
      <c r="M15" s="22">
        <f>+MAX(L8:L15)</f>
        <v>13961.064039999997</v>
      </c>
      <c r="N15" s="22">
        <f>LARGE(L8:L15,2)</f>
        <v>13848.592003999998</v>
      </c>
      <c r="O15" s="23">
        <f t="shared" si="1"/>
        <v>13904.828021999998</v>
      </c>
      <c r="P15" s="24">
        <f t="shared" si="2"/>
        <v>36458.822790999999</v>
      </c>
      <c r="Q15" s="24">
        <f t="shared" si="3"/>
        <v>41382.236521999992</v>
      </c>
      <c r="R15" s="19">
        <v>6553.8662220000006</v>
      </c>
      <c r="S15" s="20"/>
      <c r="T15" s="21"/>
      <c r="U15" s="22"/>
      <c r="V15" s="22">
        <f>+MAX(U8:U15)</f>
        <v>6839.9804430000004</v>
      </c>
      <c r="W15" s="22">
        <f>LARGE(U8:U15,2)</f>
        <v>6837.5235549999998</v>
      </c>
      <c r="X15" s="23">
        <f t="shared" si="4"/>
        <v>6838.7519990000001</v>
      </c>
      <c r="Y15" s="19">
        <v>4382.795556</v>
      </c>
      <c r="Z15" s="20"/>
      <c r="AA15" s="21"/>
      <c r="AB15" s="22"/>
      <c r="AC15" s="22">
        <f>+MAX(AB8:AB15)</f>
        <v>4046.7644440000004</v>
      </c>
      <c r="AD15" s="22">
        <f>LARGE(AB8:AB15,2)</f>
        <v>3994.7822209999999</v>
      </c>
      <c r="AE15" s="23">
        <f t="shared" si="5"/>
        <v>4020.7733324999999</v>
      </c>
      <c r="AF15" s="19">
        <v>912.54192599999999</v>
      </c>
      <c r="AG15" s="20"/>
      <c r="AH15" s="21"/>
      <c r="AI15" s="22"/>
      <c r="AJ15" s="22">
        <f>+MAX(AI8:AI15)</f>
        <v>1010.0232579999999</v>
      </c>
      <c r="AK15" s="22">
        <f>LARGE(AI8:AI15,2)</f>
        <v>1001.682233</v>
      </c>
      <c r="AL15" s="23">
        <f t="shared" si="6"/>
        <v>1005.8527455</v>
      </c>
    </row>
    <row r="16" spans="1:38" hidden="1" x14ac:dyDescent="0.2">
      <c r="A16" s="10">
        <v>43466</v>
      </c>
      <c r="B16" s="11">
        <v>19279.97</v>
      </c>
      <c r="C16" s="25"/>
      <c r="D16" s="26"/>
      <c r="E16" s="27"/>
      <c r="F16" s="27">
        <f>+MAX(E8:E16)</f>
        <v>27929.280999999995</v>
      </c>
      <c r="G16" s="27">
        <f>LARGE(E8:E16,2)</f>
        <v>27025.536</v>
      </c>
      <c r="H16" s="28">
        <f t="shared" si="0"/>
        <v>27477.408499999998</v>
      </c>
      <c r="I16" s="11">
        <v>15402.648079999999</v>
      </c>
      <c r="J16" s="25"/>
      <c r="K16" s="26"/>
      <c r="L16" s="27"/>
      <c r="M16" s="27">
        <f>+MAX(L8:L16)</f>
        <v>13961.064039999997</v>
      </c>
      <c r="N16" s="27">
        <f>LARGE(L8:L16,2)</f>
        <v>13848.592003999998</v>
      </c>
      <c r="O16" s="28">
        <f t="shared" si="1"/>
        <v>13904.828021999998</v>
      </c>
      <c r="P16" s="29">
        <f t="shared" si="2"/>
        <v>34682.61808</v>
      </c>
      <c r="Q16" s="29">
        <f t="shared" si="3"/>
        <v>41382.236521999992</v>
      </c>
      <c r="R16" s="11">
        <v>6560.6626669999996</v>
      </c>
      <c r="S16" s="25"/>
      <c r="T16" s="26"/>
      <c r="U16" s="27"/>
      <c r="V16" s="27">
        <f>+MAX(U8:U16)</f>
        <v>6839.9804430000004</v>
      </c>
      <c r="W16" s="27">
        <f>LARGE(U8:U16,2)</f>
        <v>6837.5235549999998</v>
      </c>
      <c r="X16" s="28">
        <f t="shared" si="4"/>
        <v>6838.7519990000001</v>
      </c>
      <c r="Y16" s="11">
        <v>3856.3466659999995</v>
      </c>
      <c r="Z16" s="25"/>
      <c r="AA16" s="26"/>
      <c r="AB16" s="27"/>
      <c r="AC16" s="27">
        <f>+MAX(AB8:AB16)</f>
        <v>4046.7644440000004</v>
      </c>
      <c r="AD16" s="27">
        <f>LARGE(AB8:AB16,2)</f>
        <v>3994.7822209999999</v>
      </c>
      <c r="AE16" s="28">
        <f t="shared" si="5"/>
        <v>4020.7733324999999</v>
      </c>
      <c r="AF16" s="11">
        <v>567.03150300000004</v>
      </c>
      <c r="AG16" s="25"/>
      <c r="AH16" s="26"/>
      <c r="AI16" s="27"/>
      <c r="AJ16" s="27">
        <f>+MAX(AI8:AI16)</f>
        <v>1010.0232579999999</v>
      </c>
      <c r="AK16" s="27">
        <f>LARGE(AI8:AI16,2)</f>
        <v>1001.682233</v>
      </c>
      <c r="AL16" s="28">
        <f t="shared" si="6"/>
        <v>1005.8527455</v>
      </c>
    </row>
    <row r="17" spans="1:38" hidden="1" x14ac:dyDescent="0.2">
      <c r="A17" s="10">
        <v>43497</v>
      </c>
      <c r="B17" s="12">
        <v>23215.02</v>
      </c>
      <c r="C17" s="13"/>
      <c r="D17" s="14"/>
      <c r="E17" s="15"/>
      <c r="F17" s="15">
        <f>+MAX(E8:E17)</f>
        <v>27929.280999999995</v>
      </c>
      <c r="G17" s="15">
        <f>LARGE(E8:E17,2)</f>
        <v>27025.536</v>
      </c>
      <c r="H17" s="16">
        <f t="shared" si="0"/>
        <v>27477.408499999998</v>
      </c>
      <c r="I17" s="12">
        <v>12777.982787000001</v>
      </c>
      <c r="J17" s="13"/>
      <c r="K17" s="14"/>
      <c r="L17" s="15"/>
      <c r="M17" s="15">
        <f>+MAX(L8:L17)</f>
        <v>13961.064039999997</v>
      </c>
      <c r="N17" s="15">
        <f>LARGE(L8:L17,2)</f>
        <v>13848.592003999998</v>
      </c>
      <c r="O17" s="16">
        <f t="shared" si="1"/>
        <v>13904.828021999998</v>
      </c>
      <c r="P17" s="17">
        <f t="shared" si="2"/>
        <v>35993.002787000005</v>
      </c>
      <c r="Q17" s="17">
        <f t="shared" si="3"/>
        <v>41382.236521999992</v>
      </c>
      <c r="R17" s="12">
        <v>6755.6675560000003</v>
      </c>
      <c r="S17" s="13"/>
      <c r="T17" s="14"/>
      <c r="U17" s="15"/>
      <c r="V17" s="15">
        <f>+MAX(U8:U17)</f>
        <v>6839.9804430000004</v>
      </c>
      <c r="W17" s="15">
        <f>LARGE(U8:U17,2)</f>
        <v>6837.5235549999998</v>
      </c>
      <c r="X17" s="16">
        <f t="shared" si="4"/>
        <v>6838.7519990000001</v>
      </c>
      <c r="Y17" s="12">
        <v>4158.3066669999998</v>
      </c>
      <c r="Z17" s="13"/>
      <c r="AA17" s="14"/>
      <c r="AB17" s="15"/>
      <c r="AC17" s="15">
        <f>+MAX(AB8:AB17)</f>
        <v>4046.7644440000004</v>
      </c>
      <c r="AD17" s="15">
        <f>LARGE(AB8:AB17,2)</f>
        <v>3994.7822209999999</v>
      </c>
      <c r="AE17" s="16">
        <f t="shared" si="5"/>
        <v>4020.7733324999999</v>
      </c>
      <c r="AF17" s="12">
        <v>677.41047700000001</v>
      </c>
      <c r="AG17" s="13"/>
      <c r="AH17" s="14"/>
      <c r="AI17" s="15"/>
      <c r="AJ17" s="15">
        <f>+MAX(AI8:AI17)</f>
        <v>1010.0232579999999</v>
      </c>
      <c r="AK17" s="15">
        <f>LARGE(AI8:AI17,2)</f>
        <v>1001.682233</v>
      </c>
      <c r="AL17" s="16">
        <f t="shared" si="6"/>
        <v>1005.8527455</v>
      </c>
    </row>
    <row r="18" spans="1:38" hidden="1" x14ac:dyDescent="0.2">
      <c r="A18" s="10">
        <v>43525</v>
      </c>
      <c r="B18" s="12">
        <v>25084.114999999998</v>
      </c>
      <c r="C18" s="13"/>
      <c r="D18" s="14"/>
      <c r="E18" s="15"/>
      <c r="F18" s="15">
        <f>+MAX(E8:E18)</f>
        <v>27929.280999999995</v>
      </c>
      <c r="G18" s="15">
        <f>LARGE(E8:E18,2)</f>
        <v>27025.536</v>
      </c>
      <c r="H18" s="16">
        <f t="shared" si="0"/>
        <v>27477.408499999998</v>
      </c>
      <c r="I18" s="12">
        <v>14725.934648999999</v>
      </c>
      <c r="J18" s="13"/>
      <c r="K18" s="14"/>
      <c r="L18" s="15"/>
      <c r="M18" s="15">
        <f>+MAX(L8:L18)</f>
        <v>13961.064039999997</v>
      </c>
      <c r="N18" s="15">
        <f>LARGE(L8:L18,2)</f>
        <v>13848.592003999998</v>
      </c>
      <c r="O18" s="16">
        <f t="shared" si="1"/>
        <v>13904.828021999998</v>
      </c>
      <c r="P18" s="17">
        <f t="shared" si="2"/>
        <v>39810.049648999993</v>
      </c>
      <c r="Q18" s="17">
        <f t="shared" si="3"/>
        <v>41382.236521999992</v>
      </c>
      <c r="R18" s="12">
        <v>6889.794667000001</v>
      </c>
      <c r="S18" s="13"/>
      <c r="T18" s="14"/>
      <c r="U18" s="15"/>
      <c r="V18" s="15">
        <f>+MAX(U8:U18)</f>
        <v>6839.9804430000004</v>
      </c>
      <c r="W18" s="15">
        <f>LARGE(U8:U18,2)</f>
        <v>6837.5235549999998</v>
      </c>
      <c r="X18" s="16">
        <f t="shared" si="4"/>
        <v>6838.7519990000001</v>
      </c>
      <c r="Y18" s="12">
        <v>4442.106667</v>
      </c>
      <c r="Z18" s="13"/>
      <c r="AA18" s="14"/>
      <c r="AB18" s="15"/>
      <c r="AC18" s="15">
        <f>+MAX(AB8:AB18)</f>
        <v>4046.7644440000004</v>
      </c>
      <c r="AD18" s="15">
        <f>LARGE(AB8:AB18,2)</f>
        <v>3994.7822209999999</v>
      </c>
      <c r="AE18" s="16">
        <f t="shared" si="5"/>
        <v>4020.7733324999999</v>
      </c>
      <c r="AF18" s="12">
        <v>917.69937000000004</v>
      </c>
      <c r="AG18" s="13"/>
      <c r="AH18" s="14"/>
      <c r="AI18" s="15"/>
      <c r="AJ18" s="15">
        <f>+MAX(AI8:AI18)</f>
        <v>1010.0232579999999</v>
      </c>
      <c r="AK18" s="15">
        <f>LARGE(AI8:AI18,2)</f>
        <v>1001.682233</v>
      </c>
      <c r="AL18" s="16">
        <f t="shared" si="6"/>
        <v>1005.8527455</v>
      </c>
    </row>
    <row r="19" spans="1:38" hidden="1" x14ac:dyDescent="0.2">
      <c r="A19" s="10">
        <v>43556</v>
      </c>
      <c r="B19" s="12">
        <v>26394.126</v>
      </c>
      <c r="C19" s="13"/>
      <c r="D19" s="14"/>
      <c r="E19" s="15"/>
      <c r="F19" s="15">
        <f t="shared" ref="F19:F35" si="7">+MAX(E8:E19)</f>
        <v>27929.280999999995</v>
      </c>
      <c r="G19" s="15">
        <f t="shared" ref="G19:G35" si="8">LARGE(E8:E19,2)</f>
        <v>27025.536</v>
      </c>
      <c r="H19" s="16">
        <f t="shared" si="0"/>
        <v>27477.408499999998</v>
      </c>
      <c r="I19" s="12">
        <v>15371.402786999999</v>
      </c>
      <c r="J19" s="13"/>
      <c r="K19" s="14"/>
      <c r="L19" s="15"/>
      <c r="M19" s="15">
        <f t="shared" ref="M19:M35" si="9">+MAX(L8:L19)</f>
        <v>13961.064039999997</v>
      </c>
      <c r="N19" s="15">
        <f t="shared" ref="N19:N35" si="10">LARGE(L8:L19,2)</f>
        <v>13848.592003999998</v>
      </c>
      <c r="O19" s="16">
        <f t="shared" si="1"/>
        <v>13904.828021999998</v>
      </c>
      <c r="P19" s="17">
        <f t="shared" si="2"/>
        <v>41765.528787000003</v>
      </c>
      <c r="Q19" s="17">
        <f t="shared" si="3"/>
        <v>41382.236521999992</v>
      </c>
      <c r="R19" s="12">
        <v>7442.0906670000004</v>
      </c>
      <c r="S19" s="13"/>
      <c r="T19" s="14"/>
      <c r="U19" s="15"/>
      <c r="V19" s="15">
        <f t="shared" ref="V19:V35" si="11">+MAX(U8:U19)</f>
        <v>6839.9804430000004</v>
      </c>
      <c r="W19" s="15">
        <f t="shared" ref="W19:W35" si="12">LARGE(U8:U19,2)</f>
        <v>6837.5235549999998</v>
      </c>
      <c r="X19" s="16">
        <f t="shared" si="4"/>
        <v>6838.7519990000001</v>
      </c>
      <c r="Y19" s="12">
        <v>4589.7555549999997</v>
      </c>
      <c r="Z19" s="13"/>
      <c r="AA19" s="14"/>
      <c r="AB19" s="15"/>
      <c r="AC19" s="15">
        <f t="shared" ref="AC19:AC35" si="13">+MAX(AB8:AB19)</f>
        <v>4046.7644440000004</v>
      </c>
      <c r="AD19" s="15">
        <f t="shared" ref="AD19:AD35" si="14">LARGE(AB8:AB19,2)</f>
        <v>3994.7822209999999</v>
      </c>
      <c r="AE19" s="16">
        <f t="shared" si="5"/>
        <v>4020.7733324999999</v>
      </c>
      <c r="AF19" s="12">
        <v>939.89371700000004</v>
      </c>
      <c r="AG19" s="13"/>
      <c r="AH19" s="14"/>
      <c r="AI19" s="15"/>
      <c r="AJ19" s="15">
        <f t="shared" ref="AJ19:AJ35" si="15">+MAX(AI8:AI19)</f>
        <v>1010.0232579999999</v>
      </c>
      <c r="AK19" s="15">
        <f t="shared" ref="AK19:AK35" si="16">LARGE(AI8:AI19,2)</f>
        <v>1001.682233</v>
      </c>
      <c r="AL19" s="16">
        <f t="shared" si="6"/>
        <v>1005.8527455</v>
      </c>
    </row>
    <row r="20" spans="1:38" hidden="1" x14ac:dyDescent="0.2">
      <c r="A20" s="10">
        <v>43586</v>
      </c>
      <c r="B20" s="12">
        <v>27013.958000000002</v>
      </c>
      <c r="C20" s="43">
        <f>+'[28]Punta Arenas'!$B$7</f>
        <v>43613.791666666664</v>
      </c>
      <c r="D20" s="14">
        <f>+'[28]Punta Arenas'!$B$8</f>
        <v>0.79166666666666663</v>
      </c>
      <c r="E20" s="15">
        <f>+B20</f>
        <v>27013.958000000002</v>
      </c>
      <c r="F20" s="15">
        <f t="shared" si="7"/>
        <v>27929.280999999995</v>
      </c>
      <c r="G20" s="15">
        <f t="shared" si="8"/>
        <v>27025.536</v>
      </c>
      <c r="H20" s="16">
        <f t="shared" si="0"/>
        <v>27477.408499999998</v>
      </c>
      <c r="I20" s="12">
        <v>14475.434689</v>
      </c>
      <c r="J20" s="43">
        <f>+'[28]Tres Puentes'!$B$7</f>
        <v>43613.791666666664</v>
      </c>
      <c r="K20" s="14">
        <f>+'[28]Tres Puentes'!$B$8</f>
        <v>0.79166666666666663</v>
      </c>
      <c r="L20" s="15">
        <f>+I20</f>
        <v>14475.434689</v>
      </c>
      <c r="M20" s="15">
        <f t="shared" si="9"/>
        <v>14475.434689</v>
      </c>
      <c r="N20" s="15">
        <f t="shared" si="10"/>
        <v>13961.064039999997</v>
      </c>
      <c r="O20" s="16">
        <f t="shared" si="1"/>
        <v>14218.2493645</v>
      </c>
      <c r="P20" s="17">
        <f t="shared" si="2"/>
        <v>41489.392689</v>
      </c>
      <c r="Q20" s="17">
        <f t="shared" si="3"/>
        <v>41695.657864499997</v>
      </c>
      <c r="R20" s="12">
        <v>7219.024445</v>
      </c>
      <c r="S20" s="43">
        <f>+'[28]Puerto Natales'!$B$7</f>
        <v>43616</v>
      </c>
      <c r="T20" s="14">
        <f>+'[28]Puerto Natales'!$B$8</f>
        <v>0.78125</v>
      </c>
      <c r="U20" s="15">
        <f>+R20</f>
        <v>7219.024445</v>
      </c>
      <c r="V20" s="15">
        <f t="shared" si="11"/>
        <v>7219.024445</v>
      </c>
      <c r="W20" s="15">
        <f t="shared" si="12"/>
        <v>6839.9804430000004</v>
      </c>
      <c r="X20" s="16">
        <f t="shared" si="4"/>
        <v>7029.5024439999997</v>
      </c>
      <c r="Y20" s="12">
        <v>4161.222221</v>
      </c>
      <c r="Z20" s="43">
        <f>+[28]Porvenir!$B$7</f>
        <v>43594</v>
      </c>
      <c r="AA20" s="14">
        <f>+[28]Porvenir!$B$8</f>
        <v>0.78125</v>
      </c>
      <c r="AB20" s="15">
        <f>+Y20</f>
        <v>4161.222221</v>
      </c>
      <c r="AC20" s="15">
        <f t="shared" si="13"/>
        <v>4161.222221</v>
      </c>
      <c r="AD20" s="15">
        <f t="shared" si="14"/>
        <v>4046.7644440000004</v>
      </c>
      <c r="AE20" s="16">
        <f t="shared" si="5"/>
        <v>4103.9933325000002</v>
      </c>
      <c r="AF20" s="12">
        <v>999.03495999999996</v>
      </c>
      <c r="AG20" s="43">
        <f>+[28]Williams!$B$7</f>
        <v>43613.708333333336</v>
      </c>
      <c r="AH20" s="14">
        <f>+[28]Williams!$B$8</f>
        <v>43613.739583333336</v>
      </c>
      <c r="AI20" s="15">
        <f>+AF20</f>
        <v>999.03495999999996</v>
      </c>
      <c r="AJ20" s="15">
        <f t="shared" si="15"/>
        <v>1010.0232579999999</v>
      </c>
      <c r="AK20" s="15">
        <f t="shared" si="16"/>
        <v>1001.682233</v>
      </c>
      <c r="AL20" s="16">
        <f t="shared" si="6"/>
        <v>1005.8527455</v>
      </c>
    </row>
    <row r="21" spans="1:38" hidden="1" x14ac:dyDescent="0.2">
      <c r="A21" s="10">
        <v>43617</v>
      </c>
      <c r="B21" s="12">
        <v>28533.913999999997</v>
      </c>
      <c r="C21" s="43">
        <f>+'[28]Punta Arenas'!$B$11</f>
        <v>43640</v>
      </c>
      <c r="D21" s="14">
        <f>+'[28]Punta Arenas'!$B$12</f>
        <v>0.77083333333333337</v>
      </c>
      <c r="E21" s="15">
        <f>+B21</f>
        <v>28533.913999999997</v>
      </c>
      <c r="F21" s="15">
        <f t="shared" si="7"/>
        <v>28533.913999999997</v>
      </c>
      <c r="G21" s="15">
        <f t="shared" si="8"/>
        <v>27025.536</v>
      </c>
      <c r="H21" s="16">
        <f t="shared" si="0"/>
        <v>27779.724999999999</v>
      </c>
      <c r="I21" s="12">
        <v>13521.824395</v>
      </c>
      <c r="J21" s="43">
        <f>+'[28]Tres Puentes'!$B$11</f>
        <v>43640</v>
      </c>
      <c r="K21" s="14">
        <f>+'[28]Tres Puentes'!$B$12</f>
        <v>0.77083333333333337</v>
      </c>
      <c r="L21" s="15">
        <f t="shared" ref="L21:L24" si="17">+I21</f>
        <v>13521.824395</v>
      </c>
      <c r="M21" s="15">
        <f t="shared" si="9"/>
        <v>14475.434689</v>
      </c>
      <c r="N21" s="15">
        <f t="shared" si="10"/>
        <v>13564.043973</v>
      </c>
      <c r="O21" s="16">
        <f t="shared" si="1"/>
        <v>14019.739331000001</v>
      </c>
      <c r="P21" s="17">
        <f t="shared" si="2"/>
        <v>42055.738394999993</v>
      </c>
      <c r="Q21" s="17">
        <f t="shared" si="3"/>
        <v>41799.464330999996</v>
      </c>
      <c r="R21" s="12">
        <v>7482.9484439999997</v>
      </c>
      <c r="S21" s="43">
        <f>+'[28]Puerto Natales'!$B$11</f>
        <v>43640.802083333336</v>
      </c>
      <c r="T21" s="14">
        <f>+'[28]Puerto Natales'!$B$12</f>
        <v>0.80208333333333337</v>
      </c>
      <c r="U21" s="15">
        <f t="shared" ref="U21:U24" si="18">+R21</f>
        <v>7482.9484439999997</v>
      </c>
      <c r="V21" s="15">
        <f t="shared" si="11"/>
        <v>7482.9484439999997</v>
      </c>
      <c r="W21" s="15">
        <f t="shared" si="12"/>
        <v>7219.024445</v>
      </c>
      <c r="X21" s="16">
        <f t="shared" si="4"/>
        <v>7350.9864445000003</v>
      </c>
      <c r="Y21" s="12">
        <v>4248.1822229999998</v>
      </c>
      <c r="Z21" s="43">
        <f>+[28]Porvenir!$B$11</f>
        <v>43634</v>
      </c>
      <c r="AA21" s="14">
        <f>+[28]Porvenir!$B$12</f>
        <v>0.78125</v>
      </c>
      <c r="AB21" s="15">
        <f t="shared" ref="AB21:AB24" si="19">+Y21</f>
        <v>4248.1822229999998</v>
      </c>
      <c r="AC21" s="15">
        <f t="shared" si="13"/>
        <v>4248.1822229999998</v>
      </c>
      <c r="AD21" s="15">
        <f t="shared" si="14"/>
        <v>4161.222221</v>
      </c>
      <c r="AE21" s="16">
        <f t="shared" si="5"/>
        <v>4204.7022219999999</v>
      </c>
      <c r="AF21" s="12">
        <v>1024.681045</v>
      </c>
      <c r="AG21" s="43">
        <f>+[28]Williams!$B$11</f>
        <v>43631</v>
      </c>
      <c r="AH21" s="14">
        <f>+[28]Williams!$B$12</f>
        <v>0.73958333333333337</v>
      </c>
      <c r="AI21" s="15">
        <f t="shared" ref="AI21:AI24" si="20">+AF21</f>
        <v>1024.681045</v>
      </c>
      <c r="AJ21" s="15">
        <f t="shared" si="15"/>
        <v>1024.681045</v>
      </c>
      <c r="AK21" s="15">
        <f t="shared" si="16"/>
        <v>1010.0232579999999</v>
      </c>
      <c r="AL21" s="16">
        <f t="shared" si="6"/>
        <v>1017.3521515</v>
      </c>
    </row>
    <row r="22" spans="1:38" hidden="1" x14ac:dyDescent="0.2">
      <c r="A22" s="10">
        <v>43647</v>
      </c>
      <c r="B22" s="12">
        <v>28522.355000000003</v>
      </c>
      <c r="C22" s="43">
        <f>+'[28]Punta Arenas'!$B$15</f>
        <v>43649.78125</v>
      </c>
      <c r="D22" s="14">
        <f>+'[28]Punta Arenas'!$B$16</f>
        <v>0.78125</v>
      </c>
      <c r="E22" s="15">
        <f>+B22</f>
        <v>28522.355000000003</v>
      </c>
      <c r="F22" s="15">
        <f t="shared" si="7"/>
        <v>28533.913999999997</v>
      </c>
      <c r="G22" s="15">
        <f t="shared" si="8"/>
        <v>28522.355000000003</v>
      </c>
      <c r="H22" s="16">
        <f t="shared" si="0"/>
        <v>28528.1345</v>
      </c>
      <c r="I22" s="12">
        <v>12851.207244000001</v>
      </c>
      <c r="J22" s="43">
        <f>+'[28]Tres Puentes'!$B$15</f>
        <v>43649.78125</v>
      </c>
      <c r="K22" s="14">
        <f>+'[28]Tres Puentes'!$B$16</f>
        <v>0.78125</v>
      </c>
      <c r="L22" s="15">
        <f t="shared" si="17"/>
        <v>12851.207244000001</v>
      </c>
      <c r="M22" s="15">
        <f t="shared" si="9"/>
        <v>14475.434689</v>
      </c>
      <c r="N22" s="15">
        <f t="shared" si="10"/>
        <v>13521.824395</v>
      </c>
      <c r="O22" s="16">
        <f t="shared" si="1"/>
        <v>13998.629541999999</v>
      </c>
      <c r="P22" s="17">
        <f t="shared" si="2"/>
        <v>41373.562244000001</v>
      </c>
      <c r="Q22" s="17">
        <f t="shared" si="3"/>
        <v>42526.764041999995</v>
      </c>
      <c r="R22" s="12">
        <v>7385.1893339999988</v>
      </c>
      <c r="S22" s="43">
        <f>+'[28]Puerto Natales'!$B$15</f>
        <v>43664</v>
      </c>
      <c r="T22" s="14">
        <f>+'[28]Puerto Natales'!$B$16</f>
        <v>0.8125</v>
      </c>
      <c r="U22" s="15">
        <f t="shared" si="18"/>
        <v>7385.1893339999988</v>
      </c>
      <c r="V22" s="15">
        <f t="shared" si="11"/>
        <v>7482.9484439999997</v>
      </c>
      <c r="W22" s="15">
        <f t="shared" si="12"/>
        <v>7385.1893339999988</v>
      </c>
      <c r="X22" s="16">
        <f t="shared" si="4"/>
        <v>7434.0688889999992</v>
      </c>
      <c r="Y22" s="12">
        <v>4609.6311109999997</v>
      </c>
      <c r="Z22" s="43">
        <f>+[28]Porvenir!$B$15</f>
        <v>43658</v>
      </c>
      <c r="AA22" s="14">
        <f>+[28]Porvenir!$B$16</f>
        <v>0.79166666666666663</v>
      </c>
      <c r="AB22" s="15">
        <f t="shared" si="19"/>
        <v>4609.6311109999997</v>
      </c>
      <c r="AC22" s="15">
        <f t="shared" si="13"/>
        <v>4609.6311109999997</v>
      </c>
      <c r="AD22" s="15">
        <f t="shared" si="14"/>
        <v>4248.1822229999998</v>
      </c>
      <c r="AE22" s="16">
        <f t="shared" si="5"/>
        <v>4428.9066669999993</v>
      </c>
      <c r="AF22" s="12">
        <v>1004.2165970000001</v>
      </c>
      <c r="AG22" s="43">
        <f>+[28]Williams!$B$15</f>
        <v>43650</v>
      </c>
      <c r="AH22" s="14">
        <f>+[28]Williams!$B$16</f>
        <v>0.77083333333333337</v>
      </c>
      <c r="AI22" s="15">
        <f t="shared" si="20"/>
        <v>1004.2165970000001</v>
      </c>
      <c r="AJ22" s="15">
        <f t="shared" si="15"/>
        <v>1024.681045</v>
      </c>
      <c r="AK22" s="15">
        <f t="shared" si="16"/>
        <v>1010.0232579999999</v>
      </c>
      <c r="AL22" s="16">
        <f t="shared" si="6"/>
        <v>1017.3521515</v>
      </c>
    </row>
    <row r="23" spans="1:38" hidden="1" x14ac:dyDescent="0.2">
      <c r="A23" s="10">
        <v>43678</v>
      </c>
      <c r="B23" s="12">
        <v>28654.061999999998</v>
      </c>
      <c r="C23" s="43">
        <f>+'[28]Punta Arenas'!$B$19</f>
        <v>43683.8125</v>
      </c>
      <c r="D23" s="14">
        <f>+'[28]Punta Arenas'!$B$20</f>
        <v>0.8125</v>
      </c>
      <c r="E23" s="15">
        <f>+B23</f>
        <v>28654.061999999998</v>
      </c>
      <c r="F23" s="15">
        <f t="shared" si="7"/>
        <v>28654.061999999998</v>
      </c>
      <c r="G23" s="15">
        <f t="shared" si="8"/>
        <v>28533.913999999997</v>
      </c>
      <c r="H23" s="16">
        <f t="shared" si="0"/>
        <v>28593.987999999998</v>
      </c>
      <c r="I23" s="12">
        <v>11975.096852999999</v>
      </c>
      <c r="J23" s="43">
        <f>+'[28]Tres Puentes'!$B$19</f>
        <v>43683.8125</v>
      </c>
      <c r="K23" s="14">
        <f>+'[28]Tres Puentes'!$B$20</f>
        <v>0.8125</v>
      </c>
      <c r="L23" s="15">
        <f t="shared" si="17"/>
        <v>11975.096852999999</v>
      </c>
      <c r="M23" s="15">
        <f t="shared" si="9"/>
        <v>14475.434689</v>
      </c>
      <c r="N23" s="15">
        <f t="shared" si="10"/>
        <v>13521.824395</v>
      </c>
      <c r="O23" s="16">
        <f t="shared" si="1"/>
        <v>13998.629541999999</v>
      </c>
      <c r="P23" s="17">
        <f t="shared" si="2"/>
        <v>40629.158853000001</v>
      </c>
      <c r="Q23" s="17">
        <f t="shared" si="3"/>
        <v>42592.617541999993</v>
      </c>
      <c r="R23" s="12">
        <v>7187.9186669999999</v>
      </c>
      <c r="S23" s="43">
        <f>+'[28]Puerto Natales'!$B$19</f>
        <v>44045</v>
      </c>
      <c r="T23" s="14">
        <f>+'[28]Puerto Natales'!$B$20</f>
        <v>0.8125</v>
      </c>
      <c r="U23" s="15">
        <f t="shared" si="18"/>
        <v>7187.9186669999999</v>
      </c>
      <c r="V23" s="15">
        <f t="shared" si="11"/>
        <v>7482.9484439999997</v>
      </c>
      <c r="W23" s="15">
        <f t="shared" si="12"/>
        <v>7385.1893339999988</v>
      </c>
      <c r="X23" s="16">
        <f t="shared" si="4"/>
        <v>7434.0688889999992</v>
      </c>
      <c r="Y23" s="12">
        <v>4617.9733340000002</v>
      </c>
      <c r="Z23" s="43">
        <f>+[28]Porvenir!$B$19</f>
        <v>43704.822916666664</v>
      </c>
      <c r="AA23" s="14">
        <f>+[28]Porvenir!$B$20</f>
        <v>0.8125</v>
      </c>
      <c r="AB23" s="15">
        <f t="shared" si="19"/>
        <v>4617.9733340000002</v>
      </c>
      <c r="AC23" s="15">
        <f t="shared" si="13"/>
        <v>4617.9733340000002</v>
      </c>
      <c r="AD23" s="15">
        <f t="shared" si="14"/>
        <v>4609.6311109999997</v>
      </c>
      <c r="AE23" s="16">
        <f t="shared" si="5"/>
        <v>4613.8022225000004</v>
      </c>
      <c r="AF23" s="12">
        <v>1027.810189</v>
      </c>
      <c r="AG23" s="43">
        <f>+[28]Williams!$B$19</f>
        <v>43708</v>
      </c>
      <c r="AH23" s="14">
        <f>+[28]Williams!$B$20</f>
        <v>0.72916666666666663</v>
      </c>
      <c r="AI23" s="15">
        <f t="shared" si="20"/>
        <v>1027.810189</v>
      </c>
      <c r="AJ23" s="15">
        <f t="shared" si="15"/>
        <v>1027.810189</v>
      </c>
      <c r="AK23" s="15">
        <f t="shared" si="16"/>
        <v>1024.681045</v>
      </c>
      <c r="AL23" s="16">
        <f t="shared" si="6"/>
        <v>1026.245617</v>
      </c>
    </row>
    <row r="24" spans="1:38" hidden="1" x14ac:dyDescent="0.2">
      <c r="A24" s="10">
        <v>43709</v>
      </c>
      <c r="B24" s="12">
        <v>26773.606</v>
      </c>
      <c r="C24" s="43">
        <f>+'[28]Punta Arenas'!$B$23</f>
        <v>43710.833333333336</v>
      </c>
      <c r="D24" s="14">
        <f>+'[28]Punta Arenas'!$B$24</f>
        <v>0.83333333333333337</v>
      </c>
      <c r="E24" s="15">
        <f>+B24</f>
        <v>26773.606</v>
      </c>
      <c r="F24" s="15">
        <f t="shared" si="7"/>
        <v>28654.061999999998</v>
      </c>
      <c r="G24" s="15">
        <f t="shared" si="8"/>
        <v>28533.913999999997</v>
      </c>
      <c r="H24" s="16">
        <f t="shared" si="0"/>
        <v>28593.987999999998</v>
      </c>
      <c r="I24" s="12">
        <v>12257.277755000001</v>
      </c>
      <c r="J24" s="43">
        <f>+'[28]Tres Puentes'!$B$23</f>
        <v>43710.833333333336</v>
      </c>
      <c r="K24" s="14">
        <f>+'[28]Tres Puentes'!$B$24</f>
        <v>0.83333333333333337</v>
      </c>
      <c r="L24" s="15">
        <f t="shared" si="17"/>
        <v>12257.277755000001</v>
      </c>
      <c r="M24" s="15">
        <f t="shared" si="9"/>
        <v>14475.434689</v>
      </c>
      <c r="N24" s="15">
        <f t="shared" si="10"/>
        <v>13521.824395</v>
      </c>
      <c r="O24" s="16">
        <f t="shared" si="1"/>
        <v>13998.629541999999</v>
      </c>
      <c r="P24" s="17">
        <f t="shared" si="2"/>
        <v>39030.883755000003</v>
      </c>
      <c r="Q24" s="17">
        <f t="shared" si="3"/>
        <v>42592.617541999993</v>
      </c>
      <c r="R24" s="12">
        <v>7057.3600000000006</v>
      </c>
      <c r="S24" s="43">
        <f>+'[28]Puerto Natales'!$B$23</f>
        <v>43720</v>
      </c>
      <c r="T24" s="14">
        <f>+'[28]Puerto Natales'!$B$24</f>
        <v>0.85416666666666663</v>
      </c>
      <c r="U24" s="15">
        <f t="shared" si="18"/>
        <v>7057.3600000000006</v>
      </c>
      <c r="V24" s="15">
        <f t="shared" si="11"/>
        <v>7482.9484439999997</v>
      </c>
      <c r="W24" s="15">
        <f t="shared" si="12"/>
        <v>7385.1893339999988</v>
      </c>
      <c r="X24" s="16">
        <f t="shared" si="4"/>
        <v>7434.0688889999992</v>
      </c>
      <c r="Y24" s="12">
        <v>4367.9733329999999</v>
      </c>
      <c r="Z24" s="43">
        <f>+[28]Porvenir!$B$23</f>
        <v>43712</v>
      </c>
      <c r="AA24" s="14">
        <f>+[28]Porvenir!$B$24</f>
        <v>0.83333333333333337</v>
      </c>
      <c r="AB24" s="15">
        <f t="shared" si="19"/>
        <v>4367.9733329999999</v>
      </c>
      <c r="AC24" s="15">
        <f t="shared" si="13"/>
        <v>4617.9733340000002</v>
      </c>
      <c r="AD24" s="15">
        <f t="shared" si="14"/>
        <v>4609.6311109999997</v>
      </c>
      <c r="AE24" s="16">
        <f t="shared" si="5"/>
        <v>4613.8022225000004</v>
      </c>
      <c r="AF24" s="12">
        <v>1000.006768</v>
      </c>
      <c r="AG24" s="43">
        <f>+[28]Williams!$B$23</f>
        <v>43717</v>
      </c>
      <c r="AH24" s="14">
        <f>+[28]Williams!$B$24</f>
        <v>0.8125</v>
      </c>
      <c r="AI24" s="15">
        <f t="shared" si="20"/>
        <v>1000.006768</v>
      </c>
      <c r="AJ24" s="15">
        <f t="shared" si="15"/>
        <v>1027.810189</v>
      </c>
      <c r="AK24" s="15">
        <f t="shared" si="16"/>
        <v>1024.681045</v>
      </c>
      <c r="AL24" s="16">
        <f t="shared" si="6"/>
        <v>1026.245617</v>
      </c>
    </row>
    <row r="25" spans="1:38" hidden="1" x14ac:dyDescent="0.2">
      <c r="A25" s="10">
        <v>43739</v>
      </c>
      <c r="B25" s="12">
        <v>26673.822000000004</v>
      </c>
      <c r="C25" s="13"/>
      <c r="D25" s="14"/>
      <c r="E25" s="15"/>
      <c r="F25" s="15">
        <f t="shared" si="7"/>
        <v>28654.061999999998</v>
      </c>
      <c r="G25" s="15">
        <f t="shared" si="8"/>
        <v>28533.913999999997</v>
      </c>
      <c r="H25" s="16">
        <f t="shared" si="0"/>
        <v>28593.987999999998</v>
      </c>
      <c r="I25" s="12">
        <v>11356.461911</v>
      </c>
      <c r="J25" s="13"/>
      <c r="K25" s="14"/>
      <c r="L25" s="15"/>
      <c r="M25" s="15">
        <f t="shared" si="9"/>
        <v>14475.434689</v>
      </c>
      <c r="N25" s="15">
        <f t="shared" si="10"/>
        <v>13521.824395</v>
      </c>
      <c r="O25" s="16">
        <f t="shared" si="1"/>
        <v>13998.629541999999</v>
      </c>
      <c r="P25" s="17">
        <f t="shared" si="2"/>
        <v>38030.283911000006</v>
      </c>
      <c r="Q25" s="17">
        <f t="shared" si="3"/>
        <v>42592.617541999993</v>
      </c>
      <c r="R25" s="12">
        <v>7214.1568889999999</v>
      </c>
      <c r="S25" s="13"/>
      <c r="T25" s="14"/>
      <c r="U25" s="15"/>
      <c r="V25" s="15">
        <f t="shared" si="11"/>
        <v>7482.9484439999997</v>
      </c>
      <c r="W25" s="15">
        <f t="shared" si="12"/>
        <v>7385.1893339999988</v>
      </c>
      <c r="X25" s="16">
        <f t="shared" si="4"/>
        <v>7434.0688889999992</v>
      </c>
      <c r="Y25" s="12">
        <v>4851.4399999999996</v>
      </c>
      <c r="Z25" s="13"/>
      <c r="AA25" s="14"/>
      <c r="AB25" s="15"/>
      <c r="AC25" s="15">
        <f t="shared" si="13"/>
        <v>4617.9733340000002</v>
      </c>
      <c r="AD25" s="15">
        <f t="shared" si="14"/>
        <v>4609.6311109999997</v>
      </c>
      <c r="AE25" s="16">
        <f t="shared" si="5"/>
        <v>4613.8022225000004</v>
      </c>
      <c r="AF25" s="12">
        <v>980.64518499999997</v>
      </c>
      <c r="AG25" s="13"/>
      <c r="AH25" s="14"/>
      <c r="AI25" s="15"/>
      <c r="AJ25" s="15">
        <f t="shared" si="15"/>
        <v>1027.810189</v>
      </c>
      <c r="AK25" s="15">
        <f t="shared" si="16"/>
        <v>1024.681045</v>
      </c>
      <c r="AL25" s="16">
        <f t="shared" si="6"/>
        <v>1026.245617</v>
      </c>
    </row>
    <row r="26" spans="1:38" hidden="1" x14ac:dyDescent="0.2">
      <c r="A26" s="10">
        <v>43770</v>
      </c>
      <c r="B26" s="12">
        <v>21847.027000000002</v>
      </c>
      <c r="C26" s="13"/>
      <c r="D26" s="14"/>
      <c r="E26" s="15"/>
      <c r="F26" s="15">
        <f t="shared" si="7"/>
        <v>28654.061999999998</v>
      </c>
      <c r="G26" s="15">
        <f t="shared" si="8"/>
        <v>28533.913999999997</v>
      </c>
      <c r="H26" s="16">
        <f t="shared" si="0"/>
        <v>28593.987999999998</v>
      </c>
      <c r="I26" s="12">
        <v>15555.485418</v>
      </c>
      <c r="J26" s="13"/>
      <c r="K26" s="14"/>
      <c r="L26" s="15"/>
      <c r="M26" s="15">
        <f t="shared" si="9"/>
        <v>14475.434689</v>
      </c>
      <c r="N26" s="15">
        <f t="shared" si="10"/>
        <v>13521.824395</v>
      </c>
      <c r="O26" s="16">
        <f t="shared" si="1"/>
        <v>13998.629541999999</v>
      </c>
      <c r="P26" s="17">
        <f t="shared" si="2"/>
        <v>37402.512417999998</v>
      </c>
      <c r="Q26" s="17">
        <f t="shared" si="3"/>
        <v>42592.617541999993</v>
      </c>
      <c r="R26" s="12">
        <v>7168.5977789999997</v>
      </c>
      <c r="S26" s="13"/>
      <c r="T26" s="14"/>
      <c r="U26" s="15"/>
      <c r="V26" s="15">
        <f t="shared" si="11"/>
        <v>7482.9484439999997</v>
      </c>
      <c r="W26" s="15">
        <f t="shared" si="12"/>
        <v>7385.1893339999988</v>
      </c>
      <c r="X26" s="16">
        <f t="shared" si="4"/>
        <v>7434.0688889999992</v>
      </c>
      <c r="Y26" s="12">
        <v>4995.3422219999993</v>
      </c>
      <c r="Z26" s="13"/>
      <c r="AA26" s="14"/>
      <c r="AB26" s="15"/>
      <c r="AC26" s="15">
        <f t="shared" si="13"/>
        <v>4617.9733340000002</v>
      </c>
      <c r="AD26" s="15">
        <f t="shared" si="14"/>
        <v>4609.6311109999997</v>
      </c>
      <c r="AE26" s="16">
        <f t="shared" si="5"/>
        <v>4613.8022225000004</v>
      </c>
      <c r="AF26" s="12">
        <v>945.36568899999997</v>
      </c>
      <c r="AG26" s="13"/>
      <c r="AH26" s="14"/>
      <c r="AI26" s="15"/>
      <c r="AJ26" s="15">
        <f t="shared" si="15"/>
        <v>1027.810189</v>
      </c>
      <c r="AK26" s="15">
        <f t="shared" si="16"/>
        <v>1024.681045</v>
      </c>
      <c r="AL26" s="16">
        <f t="shared" si="6"/>
        <v>1026.245617</v>
      </c>
    </row>
    <row r="27" spans="1:38" ht="15.75" hidden="1" thickBot="1" x14ac:dyDescent="0.25">
      <c r="A27" s="18">
        <v>43800</v>
      </c>
      <c r="B27" s="19">
        <v>21176.351999999999</v>
      </c>
      <c r="C27" s="20"/>
      <c r="D27" s="21"/>
      <c r="E27" s="22"/>
      <c r="F27" s="22">
        <f t="shared" si="7"/>
        <v>28654.061999999998</v>
      </c>
      <c r="G27" s="22">
        <f t="shared" si="8"/>
        <v>28533.913999999997</v>
      </c>
      <c r="H27" s="23">
        <f t="shared" si="0"/>
        <v>28593.987999999998</v>
      </c>
      <c r="I27" s="19">
        <v>14487.829933999999</v>
      </c>
      <c r="J27" s="20"/>
      <c r="K27" s="21"/>
      <c r="L27" s="22"/>
      <c r="M27" s="22">
        <f t="shared" si="9"/>
        <v>14475.434689</v>
      </c>
      <c r="N27" s="22">
        <f t="shared" si="10"/>
        <v>13521.824395</v>
      </c>
      <c r="O27" s="23">
        <f t="shared" si="1"/>
        <v>13998.629541999999</v>
      </c>
      <c r="P27" s="24">
        <f t="shared" si="2"/>
        <v>35664.181934</v>
      </c>
      <c r="Q27" s="24">
        <f t="shared" si="3"/>
        <v>42592.617541999993</v>
      </c>
      <c r="R27" s="19">
        <v>6866.118222000001</v>
      </c>
      <c r="S27" s="20"/>
      <c r="T27" s="21"/>
      <c r="U27" s="22"/>
      <c r="V27" s="22">
        <f t="shared" si="11"/>
        <v>7482.9484439999997</v>
      </c>
      <c r="W27" s="22">
        <f t="shared" si="12"/>
        <v>7385.1893339999988</v>
      </c>
      <c r="X27" s="23">
        <f t="shared" si="4"/>
        <v>7434.0688889999992</v>
      </c>
      <c r="Y27" s="19">
        <v>5086.7555560000001</v>
      </c>
      <c r="Z27" s="20"/>
      <c r="AA27" s="21"/>
      <c r="AB27" s="22"/>
      <c r="AC27" s="22">
        <f t="shared" si="13"/>
        <v>4617.9733340000002</v>
      </c>
      <c r="AD27" s="22">
        <f t="shared" si="14"/>
        <v>4609.6311109999997</v>
      </c>
      <c r="AE27" s="23">
        <f t="shared" si="5"/>
        <v>4613.8022225000004</v>
      </c>
      <c r="AF27" s="19">
        <v>912.64878500000009</v>
      </c>
      <c r="AG27" s="20"/>
      <c r="AH27" s="21"/>
      <c r="AI27" s="22"/>
      <c r="AJ27" s="22">
        <f t="shared" si="15"/>
        <v>1027.810189</v>
      </c>
      <c r="AK27" s="22">
        <f t="shared" si="16"/>
        <v>1024.681045</v>
      </c>
      <c r="AL27" s="23">
        <f t="shared" si="6"/>
        <v>1026.245617</v>
      </c>
    </row>
    <row r="28" spans="1:38" x14ac:dyDescent="0.2">
      <c r="A28" s="10">
        <v>43831</v>
      </c>
      <c r="B28" s="11">
        <f>+'[29]01'!$Q$28</f>
        <v>21389.530999999999</v>
      </c>
      <c r="C28" s="25"/>
      <c r="D28" s="26"/>
      <c r="E28" s="27"/>
      <c r="F28" s="27">
        <f t="shared" si="7"/>
        <v>28654.061999999998</v>
      </c>
      <c r="G28" s="27">
        <f t="shared" si="8"/>
        <v>28533.913999999997</v>
      </c>
      <c r="H28" s="28">
        <f t="shared" si="0"/>
        <v>28593.987999999998</v>
      </c>
      <c r="I28" s="11">
        <f>+'[29]01'!$Q$16</f>
        <v>15550.819319999999</v>
      </c>
      <c r="J28" s="25"/>
      <c r="K28" s="26"/>
      <c r="L28" s="27"/>
      <c r="M28" s="27">
        <f t="shared" si="9"/>
        <v>14475.434689</v>
      </c>
      <c r="N28" s="27">
        <f t="shared" si="10"/>
        <v>13521.824395</v>
      </c>
      <c r="O28" s="28">
        <f t="shared" si="1"/>
        <v>13998.629541999999</v>
      </c>
      <c r="P28" s="29">
        <f t="shared" si="2"/>
        <v>36940.350319999998</v>
      </c>
      <c r="Q28" s="29">
        <f t="shared" si="3"/>
        <v>42592.617541999993</v>
      </c>
      <c r="R28" s="11">
        <f>+'[29]01'!$Q$42</f>
        <v>7024.6653340000003</v>
      </c>
      <c r="S28" s="25"/>
      <c r="T28" s="26"/>
      <c r="U28" s="27"/>
      <c r="V28" s="27">
        <f t="shared" si="11"/>
        <v>7482.9484439999997</v>
      </c>
      <c r="W28" s="27">
        <f t="shared" si="12"/>
        <v>7385.1893339999988</v>
      </c>
      <c r="X28" s="28">
        <f t="shared" si="4"/>
        <v>7434.0688889999992</v>
      </c>
      <c r="Y28" s="11">
        <f>+'[29]01'!$Q$55</f>
        <v>4855.1155560000007</v>
      </c>
      <c r="Z28" s="25"/>
      <c r="AA28" s="26"/>
      <c r="AB28" s="27"/>
      <c r="AC28" s="27">
        <f t="shared" si="13"/>
        <v>4617.9733340000002</v>
      </c>
      <c r="AD28" s="27">
        <f t="shared" si="14"/>
        <v>4609.6311109999997</v>
      </c>
      <c r="AE28" s="28">
        <f t="shared" si="5"/>
        <v>4613.8022225000004</v>
      </c>
      <c r="AF28" s="11">
        <f>+'[29]01'!$Q$68</f>
        <v>648.37515699999994</v>
      </c>
      <c r="AG28" s="25"/>
      <c r="AH28" s="26"/>
      <c r="AI28" s="27"/>
      <c r="AJ28" s="27">
        <f t="shared" si="15"/>
        <v>1027.810189</v>
      </c>
      <c r="AK28" s="27">
        <f t="shared" si="16"/>
        <v>1024.681045</v>
      </c>
      <c r="AL28" s="28">
        <f t="shared" si="6"/>
        <v>1026.245617</v>
      </c>
    </row>
    <row r="29" spans="1:38" x14ac:dyDescent="0.2">
      <c r="A29" s="10">
        <v>43862</v>
      </c>
      <c r="B29" s="12">
        <f>+'[29]02'!$Q$28</f>
        <v>19633.438000000002</v>
      </c>
      <c r="C29" s="13"/>
      <c r="D29" s="14"/>
      <c r="E29" s="15"/>
      <c r="F29" s="15">
        <f t="shared" si="7"/>
        <v>28654.061999999998</v>
      </c>
      <c r="G29" s="15">
        <f t="shared" si="8"/>
        <v>28533.913999999997</v>
      </c>
      <c r="H29" s="16">
        <f t="shared" si="0"/>
        <v>28593.987999999998</v>
      </c>
      <c r="I29" s="12">
        <f>+'[29]02'!$Q$16</f>
        <v>16076.794648999999</v>
      </c>
      <c r="J29" s="13"/>
      <c r="K29" s="14"/>
      <c r="L29" s="15"/>
      <c r="M29" s="15">
        <f t="shared" si="9"/>
        <v>14475.434689</v>
      </c>
      <c r="N29" s="15">
        <f t="shared" si="10"/>
        <v>13521.824395</v>
      </c>
      <c r="O29" s="16">
        <f t="shared" si="1"/>
        <v>13998.629541999999</v>
      </c>
      <c r="P29" s="17">
        <f t="shared" si="2"/>
        <v>35710.232648999998</v>
      </c>
      <c r="Q29" s="17">
        <f t="shared" si="3"/>
        <v>42592.617541999993</v>
      </c>
      <c r="R29" s="12">
        <f>+'[29]02'!$Q$42</f>
        <v>7269.1324449999993</v>
      </c>
      <c r="S29" s="13"/>
      <c r="T29" s="14"/>
      <c r="U29" s="15"/>
      <c r="V29" s="15">
        <f t="shared" si="11"/>
        <v>7482.9484439999997</v>
      </c>
      <c r="W29" s="15">
        <f t="shared" si="12"/>
        <v>7385.1893339999988</v>
      </c>
      <c r="X29" s="16">
        <f t="shared" si="4"/>
        <v>7434.0688889999992</v>
      </c>
      <c r="Y29" s="12">
        <f>+'[29]02'!$Q$55</f>
        <v>5023.2977769999998</v>
      </c>
      <c r="Z29" s="13"/>
      <c r="AA29" s="14"/>
      <c r="AB29" s="15"/>
      <c r="AC29" s="15">
        <f t="shared" si="13"/>
        <v>4617.9733340000002</v>
      </c>
      <c r="AD29" s="15">
        <f t="shared" si="14"/>
        <v>4609.6311109999997</v>
      </c>
      <c r="AE29" s="16">
        <f t="shared" si="5"/>
        <v>4613.8022225000004</v>
      </c>
      <c r="AF29" s="12">
        <f>+'[29]02'!$Q$68</f>
        <v>709.93180899999993</v>
      </c>
      <c r="AG29" s="13"/>
      <c r="AH29" s="14"/>
      <c r="AI29" s="15"/>
      <c r="AJ29" s="15">
        <f t="shared" si="15"/>
        <v>1027.810189</v>
      </c>
      <c r="AK29" s="15">
        <f t="shared" si="16"/>
        <v>1024.681045</v>
      </c>
      <c r="AL29" s="16">
        <f t="shared" si="6"/>
        <v>1026.245617</v>
      </c>
    </row>
    <row r="30" spans="1:38" x14ac:dyDescent="0.2">
      <c r="A30" s="10">
        <v>43891</v>
      </c>
      <c r="B30" s="12">
        <f>+'[29]03'!$Q$28</f>
        <v>24358.913</v>
      </c>
      <c r="C30" s="13"/>
      <c r="D30" s="14"/>
      <c r="E30" s="15"/>
      <c r="F30" s="15">
        <f t="shared" si="7"/>
        <v>28654.061999999998</v>
      </c>
      <c r="G30" s="15">
        <f t="shared" si="8"/>
        <v>28533.913999999997</v>
      </c>
      <c r="H30" s="16">
        <f t="shared" si="0"/>
        <v>28593.987999999998</v>
      </c>
      <c r="I30" s="12">
        <f>+'[29]03'!$Q$16</f>
        <v>14122.274976999999</v>
      </c>
      <c r="J30" s="13"/>
      <c r="K30" s="14"/>
      <c r="L30" s="15"/>
      <c r="M30" s="15">
        <f t="shared" si="9"/>
        <v>14475.434689</v>
      </c>
      <c r="N30" s="15">
        <f t="shared" si="10"/>
        <v>13521.824395</v>
      </c>
      <c r="O30" s="16">
        <f t="shared" si="1"/>
        <v>13998.629541999999</v>
      </c>
      <c r="P30" s="17">
        <f t="shared" si="2"/>
        <v>38481.187977000001</v>
      </c>
      <c r="Q30" s="17">
        <f t="shared" si="3"/>
        <v>42592.617541999993</v>
      </c>
      <c r="R30" s="12">
        <f>+'[29]03'!$Q$42</f>
        <v>7401.4519989999999</v>
      </c>
      <c r="S30" s="13"/>
      <c r="T30" s="14"/>
      <c r="U30" s="15"/>
      <c r="V30" s="15">
        <f t="shared" si="11"/>
        <v>7482.9484439999997</v>
      </c>
      <c r="W30" s="15">
        <f t="shared" si="12"/>
        <v>7385.1893339999988</v>
      </c>
      <c r="X30" s="16">
        <f t="shared" si="4"/>
        <v>7434.0688889999992</v>
      </c>
      <c r="Y30" s="12">
        <f>+'[29]03'!$Q$55</f>
        <v>5157.4266669999997</v>
      </c>
      <c r="Z30" s="13"/>
      <c r="AA30" s="14"/>
      <c r="AB30" s="15"/>
      <c r="AC30" s="15">
        <f t="shared" si="13"/>
        <v>4617.9733340000002</v>
      </c>
      <c r="AD30" s="15">
        <f t="shared" si="14"/>
        <v>4609.6311109999997</v>
      </c>
      <c r="AE30" s="16">
        <f t="shared" si="5"/>
        <v>4613.8022225000004</v>
      </c>
      <c r="AF30" s="12">
        <f>+'[29]03'!$Q$68</f>
        <v>945.16810099999998</v>
      </c>
      <c r="AG30" s="13"/>
      <c r="AH30" s="14"/>
      <c r="AI30" s="15"/>
      <c r="AJ30" s="15">
        <f t="shared" si="15"/>
        <v>1027.810189</v>
      </c>
      <c r="AK30" s="15">
        <f t="shared" si="16"/>
        <v>1024.681045</v>
      </c>
      <c r="AL30" s="16">
        <f t="shared" si="6"/>
        <v>1026.245617</v>
      </c>
    </row>
    <row r="31" spans="1:38" x14ac:dyDescent="0.2">
      <c r="A31" s="10">
        <v>43922</v>
      </c>
      <c r="B31" s="12">
        <f>+'[29]04'!$Q$28</f>
        <v>24558.571000000004</v>
      </c>
      <c r="C31" s="13"/>
      <c r="D31" s="14"/>
      <c r="E31" s="15"/>
      <c r="F31" s="15">
        <f t="shared" si="7"/>
        <v>28654.061999999998</v>
      </c>
      <c r="G31" s="15">
        <f t="shared" si="8"/>
        <v>28533.913999999997</v>
      </c>
      <c r="H31" s="16">
        <f t="shared" si="0"/>
        <v>28593.987999999998</v>
      </c>
      <c r="I31" s="12">
        <f>+'[29]04'!$Q$16</f>
        <v>12381.634854</v>
      </c>
      <c r="J31" s="13"/>
      <c r="K31" s="14"/>
      <c r="L31" s="15"/>
      <c r="M31" s="15">
        <f t="shared" si="9"/>
        <v>14475.434689</v>
      </c>
      <c r="N31" s="15">
        <f t="shared" si="10"/>
        <v>13521.824395</v>
      </c>
      <c r="O31" s="16">
        <f t="shared" si="1"/>
        <v>13998.629541999999</v>
      </c>
      <c r="P31" s="17">
        <f t="shared" si="2"/>
        <v>36940.205854</v>
      </c>
      <c r="Q31" s="17">
        <f t="shared" si="3"/>
        <v>42592.617541999993</v>
      </c>
      <c r="R31" s="12">
        <f>+'[29]04'!$Q$42</f>
        <v>7009.801332</v>
      </c>
      <c r="S31" s="13"/>
      <c r="T31" s="14"/>
      <c r="U31" s="15"/>
      <c r="V31" s="15">
        <f t="shared" si="11"/>
        <v>7482.9484439999997</v>
      </c>
      <c r="W31" s="15">
        <f t="shared" si="12"/>
        <v>7385.1893339999988</v>
      </c>
      <c r="X31" s="16">
        <f t="shared" si="4"/>
        <v>7434.0688889999992</v>
      </c>
      <c r="Y31" s="12">
        <f>+'[29]04'!$Q$55</f>
        <v>4698.4000000000005</v>
      </c>
      <c r="Z31" s="13"/>
      <c r="AA31" s="14"/>
      <c r="AB31" s="15"/>
      <c r="AC31" s="15">
        <f t="shared" si="13"/>
        <v>4617.9733340000002</v>
      </c>
      <c r="AD31" s="15">
        <f t="shared" si="14"/>
        <v>4609.6311109999997</v>
      </c>
      <c r="AE31" s="16">
        <f t="shared" si="5"/>
        <v>4613.8022225000004</v>
      </c>
      <c r="AF31" s="12">
        <f>+'[29]04'!$Q$68</f>
        <v>889.23665099999994</v>
      </c>
      <c r="AG31" s="13"/>
      <c r="AH31" s="14"/>
      <c r="AI31" s="15"/>
      <c r="AJ31" s="15">
        <f t="shared" si="15"/>
        <v>1027.810189</v>
      </c>
      <c r="AK31" s="15">
        <f t="shared" si="16"/>
        <v>1024.681045</v>
      </c>
      <c r="AL31" s="16">
        <f t="shared" si="6"/>
        <v>1026.245617</v>
      </c>
    </row>
    <row r="32" spans="1:38" x14ac:dyDescent="0.2">
      <c r="A32" s="10">
        <v>43952</v>
      </c>
      <c r="B32" s="12">
        <f>+'[29]05'!$Q$28</f>
        <v>26187.360999999997</v>
      </c>
      <c r="C32" s="13"/>
      <c r="D32" s="14"/>
      <c r="E32" s="15"/>
      <c r="F32" s="15">
        <f t="shared" si="7"/>
        <v>28654.061999999998</v>
      </c>
      <c r="G32" s="15">
        <f t="shared" si="8"/>
        <v>28533.913999999997</v>
      </c>
      <c r="H32" s="16">
        <f t="shared" si="0"/>
        <v>28593.987999999998</v>
      </c>
      <c r="I32" s="12">
        <f>+'[29]05'!$Q$16</f>
        <v>14014.380544</v>
      </c>
      <c r="J32" s="13"/>
      <c r="K32" s="14"/>
      <c r="L32" s="15"/>
      <c r="M32" s="15">
        <f t="shared" si="9"/>
        <v>13521.824395</v>
      </c>
      <c r="N32" s="15">
        <f t="shared" si="10"/>
        <v>12851.207244000001</v>
      </c>
      <c r="O32" s="16">
        <f t="shared" si="1"/>
        <v>13186.5158195</v>
      </c>
      <c r="P32" s="17">
        <f t="shared" si="2"/>
        <v>40201.741543999997</v>
      </c>
      <c r="Q32" s="17">
        <f t="shared" si="3"/>
        <v>41780.503819499994</v>
      </c>
      <c r="R32" s="12">
        <f>+'[29]05'!$Q$42</f>
        <v>7228.7248889999992</v>
      </c>
      <c r="S32" s="13"/>
      <c r="T32" s="14"/>
      <c r="U32" s="15"/>
      <c r="V32" s="15">
        <f t="shared" si="11"/>
        <v>7482.9484439999997</v>
      </c>
      <c r="W32" s="15">
        <f t="shared" si="12"/>
        <v>7385.1893339999988</v>
      </c>
      <c r="X32" s="16">
        <f t="shared" si="4"/>
        <v>7434.0688889999992</v>
      </c>
      <c r="Y32" s="12">
        <f>+'[29]05'!$Q$55</f>
        <v>4813.582222</v>
      </c>
      <c r="Z32" s="13"/>
      <c r="AA32" s="14"/>
      <c r="AB32" s="15"/>
      <c r="AC32" s="15">
        <f t="shared" si="13"/>
        <v>4617.9733340000002</v>
      </c>
      <c r="AD32" s="15">
        <f t="shared" si="14"/>
        <v>4609.6311109999997</v>
      </c>
      <c r="AE32" s="16">
        <f t="shared" si="5"/>
        <v>4613.8022225000004</v>
      </c>
      <c r="AF32" s="12">
        <f>+'[29]05'!$Q$68</f>
        <v>920.465599</v>
      </c>
      <c r="AG32" s="13"/>
      <c r="AH32" s="14"/>
      <c r="AI32" s="15"/>
      <c r="AJ32" s="15">
        <f t="shared" si="15"/>
        <v>1027.810189</v>
      </c>
      <c r="AK32" s="15">
        <f t="shared" si="16"/>
        <v>1024.681045</v>
      </c>
      <c r="AL32" s="16">
        <f t="shared" si="6"/>
        <v>1026.245617</v>
      </c>
    </row>
    <row r="33" spans="1:38" x14ac:dyDescent="0.2">
      <c r="A33" s="10">
        <v>43983</v>
      </c>
      <c r="B33" s="12">
        <f>+'[29]06'!$Q$28</f>
        <v>26611.794000000002</v>
      </c>
      <c r="C33" s="13"/>
      <c r="D33" s="14"/>
      <c r="E33" s="15">
        <f>+B33</f>
        <v>26611.794000000002</v>
      </c>
      <c r="F33" s="15">
        <f t="shared" si="7"/>
        <v>28654.061999999998</v>
      </c>
      <c r="G33" s="15">
        <f t="shared" si="8"/>
        <v>28522.355000000003</v>
      </c>
      <c r="H33" s="16">
        <f t="shared" si="0"/>
        <v>28588.208500000001</v>
      </c>
      <c r="I33" s="12">
        <f>+'[29]06'!$Q$16</f>
        <v>13582.601876000001</v>
      </c>
      <c r="J33" s="13"/>
      <c r="K33" s="14"/>
      <c r="L33" s="15">
        <f>+I33</f>
        <v>13582.601876000001</v>
      </c>
      <c r="M33" s="15">
        <f t="shared" si="9"/>
        <v>13582.601876000001</v>
      </c>
      <c r="N33" s="15">
        <f t="shared" si="10"/>
        <v>12851.207244000001</v>
      </c>
      <c r="O33" s="16">
        <f t="shared" si="1"/>
        <v>13216.904560000001</v>
      </c>
      <c r="P33" s="17">
        <f t="shared" si="2"/>
        <v>40194.395876000002</v>
      </c>
      <c r="Q33" s="17">
        <f t="shared" si="3"/>
        <v>41805.113060000003</v>
      </c>
      <c r="R33" s="12">
        <f>+'[29]06'!$Q$42</f>
        <v>7679.5773349999999</v>
      </c>
      <c r="S33" s="13"/>
      <c r="T33" s="14"/>
      <c r="U33" s="15">
        <f>+R33</f>
        <v>7679.5773349999999</v>
      </c>
      <c r="V33" s="15">
        <f t="shared" si="11"/>
        <v>7679.5773349999999</v>
      </c>
      <c r="W33" s="15">
        <f t="shared" si="12"/>
        <v>7385.1893339999988</v>
      </c>
      <c r="X33" s="16">
        <f t="shared" si="4"/>
        <v>7532.3833344999994</v>
      </c>
      <c r="Y33" s="12">
        <f>+'[29]06'!$Q$55</f>
        <v>4774.7155560000001</v>
      </c>
      <c r="Z33" s="13"/>
      <c r="AA33" s="14"/>
      <c r="AB33" s="15">
        <f>+Y33</f>
        <v>4774.7155560000001</v>
      </c>
      <c r="AC33" s="15">
        <f t="shared" si="13"/>
        <v>4774.7155560000001</v>
      </c>
      <c r="AD33" s="15">
        <f t="shared" si="14"/>
        <v>4617.9733340000002</v>
      </c>
      <c r="AE33" s="16">
        <f t="shared" si="5"/>
        <v>4696.3444450000006</v>
      </c>
      <c r="AF33" s="12">
        <f>+'[29]06'!$Q$68</f>
        <v>941.27884800000004</v>
      </c>
      <c r="AG33" s="13"/>
      <c r="AH33" s="14"/>
      <c r="AI33" s="15">
        <f>+AF33</f>
        <v>941.27884800000004</v>
      </c>
      <c r="AJ33" s="15">
        <f t="shared" si="15"/>
        <v>1027.810189</v>
      </c>
      <c r="AK33" s="15">
        <f t="shared" si="16"/>
        <v>1004.2165970000001</v>
      </c>
      <c r="AL33" s="16">
        <f t="shared" si="6"/>
        <v>1016.0133930000001</v>
      </c>
    </row>
    <row r="34" spans="1:38" x14ac:dyDescent="0.2">
      <c r="A34" s="10">
        <v>44013</v>
      </c>
      <c r="B34" s="12">
        <f>+'[29]07'!$Q$28</f>
        <v>26581.256000000001</v>
      </c>
      <c r="C34" s="13"/>
      <c r="D34" s="14"/>
      <c r="E34" s="15">
        <f>+B34</f>
        <v>26581.256000000001</v>
      </c>
      <c r="F34" s="15">
        <f t="shared" si="7"/>
        <v>28654.061999999998</v>
      </c>
      <c r="G34" s="15">
        <f t="shared" si="8"/>
        <v>26773.606</v>
      </c>
      <c r="H34" s="16">
        <f t="shared" si="0"/>
        <v>27713.833999999999</v>
      </c>
      <c r="I34" s="12">
        <f>+'[29]07'!$Q$16</f>
        <v>13696.876981999998</v>
      </c>
      <c r="J34" s="13"/>
      <c r="K34" s="14"/>
      <c r="L34" s="15">
        <f>+I34</f>
        <v>13696.876981999998</v>
      </c>
      <c r="M34" s="15">
        <f t="shared" si="9"/>
        <v>13696.876981999998</v>
      </c>
      <c r="N34" s="15">
        <f t="shared" si="10"/>
        <v>13582.601876000001</v>
      </c>
      <c r="O34" s="16">
        <f t="shared" si="1"/>
        <v>13639.739428999999</v>
      </c>
      <c r="P34" s="17">
        <f t="shared" si="2"/>
        <v>40278.132981999996</v>
      </c>
      <c r="Q34" s="17">
        <f t="shared" si="3"/>
        <v>41353.573428999996</v>
      </c>
      <c r="R34" s="12">
        <f>+'[29]07'!$Q$42</f>
        <v>7669.5404460000009</v>
      </c>
      <c r="S34" s="13"/>
      <c r="T34" s="14"/>
      <c r="U34" s="15">
        <f>+R34</f>
        <v>7669.5404460000009</v>
      </c>
      <c r="V34" s="15">
        <f t="shared" si="11"/>
        <v>7679.5773349999999</v>
      </c>
      <c r="W34" s="15">
        <f t="shared" si="12"/>
        <v>7669.5404460000009</v>
      </c>
      <c r="X34" s="16">
        <f t="shared" si="4"/>
        <v>7674.5588905000004</v>
      </c>
      <c r="Y34" s="12">
        <f>+'[29]07'!$Q$55</f>
        <v>4839.1422220000004</v>
      </c>
      <c r="Z34" s="13"/>
      <c r="AA34" s="14"/>
      <c r="AB34" s="15">
        <f>+Y34</f>
        <v>4839.1422220000004</v>
      </c>
      <c r="AC34" s="15">
        <f t="shared" si="13"/>
        <v>4839.1422220000004</v>
      </c>
      <c r="AD34" s="15">
        <f t="shared" si="14"/>
        <v>4774.7155560000001</v>
      </c>
      <c r="AE34" s="16">
        <f t="shared" si="5"/>
        <v>4806.9288890000007</v>
      </c>
      <c r="AF34" s="12">
        <f>+'[29]07'!$Q$68</f>
        <v>1021.005508</v>
      </c>
      <c r="AG34" s="13"/>
      <c r="AH34" s="14"/>
      <c r="AI34" s="15">
        <f>+AF34</f>
        <v>1021.005508</v>
      </c>
      <c r="AJ34" s="15">
        <f t="shared" si="15"/>
        <v>1027.810189</v>
      </c>
      <c r="AK34" s="15">
        <f t="shared" si="16"/>
        <v>1021.005508</v>
      </c>
      <c r="AL34" s="16">
        <f t="shared" si="6"/>
        <v>1024.4078485</v>
      </c>
    </row>
    <row r="35" spans="1:38" x14ac:dyDescent="0.2">
      <c r="A35" s="10">
        <v>44044</v>
      </c>
      <c r="B35" s="12">
        <f>+'[29]08'!$Q$28</f>
        <v>26025.33</v>
      </c>
      <c r="C35" s="13"/>
      <c r="D35" s="14"/>
      <c r="E35" s="15"/>
      <c r="F35" s="15">
        <f t="shared" si="7"/>
        <v>26773.606</v>
      </c>
      <c r="G35" s="15">
        <f t="shared" si="8"/>
        <v>26611.794000000002</v>
      </c>
      <c r="H35" s="16">
        <f t="shared" si="0"/>
        <v>26692.7</v>
      </c>
      <c r="I35" s="12">
        <f>+'[29]08'!$Q$16</f>
        <v>13554.359999999999</v>
      </c>
      <c r="J35" s="13"/>
      <c r="K35" s="14"/>
      <c r="L35" s="15"/>
      <c r="M35" s="15">
        <f t="shared" si="9"/>
        <v>13696.876981999998</v>
      </c>
      <c r="N35" s="15">
        <f t="shared" si="10"/>
        <v>13582.601876000001</v>
      </c>
      <c r="O35" s="16">
        <f t="shared" si="1"/>
        <v>13639.739428999999</v>
      </c>
      <c r="P35" s="17">
        <f t="shared" si="2"/>
        <v>39579.69</v>
      </c>
      <c r="Q35" s="17">
        <f t="shared" si="3"/>
        <v>40332.439428999998</v>
      </c>
      <c r="R35" s="12">
        <f>+'[29]08'!$Q$42</f>
        <v>7270.1613329999991</v>
      </c>
      <c r="S35" s="13"/>
      <c r="T35" s="14"/>
      <c r="U35" s="15"/>
      <c r="V35" s="15">
        <f t="shared" si="11"/>
        <v>7679.5773349999999</v>
      </c>
      <c r="W35" s="15">
        <f t="shared" si="12"/>
        <v>7669.5404460000009</v>
      </c>
      <c r="X35" s="16">
        <f t="shared" si="4"/>
        <v>7674.5588905000004</v>
      </c>
      <c r="Y35" s="12">
        <f>+'[29]08'!$Q$55</f>
        <v>4435.8444449999997</v>
      </c>
      <c r="Z35" s="13"/>
      <c r="AA35" s="14"/>
      <c r="AB35" s="15"/>
      <c r="AC35" s="15">
        <f t="shared" si="13"/>
        <v>4839.1422220000004</v>
      </c>
      <c r="AD35" s="15">
        <f t="shared" si="14"/>
        <v>4774.7155560000001</v>
      </c>
      <c r="AE35" s="16">
        <f t="shared" si="5"/>
        <v>4806.9288890000007</v>
      </c>
      <c r="AF35" s="12">
        <f>+'[29]08'!$Q$68</f>
        <v>897.17443800000001</v>
      </c>
      <c r="AG35" s="13"/>
      <c r="AH35" s="14"/>
      <c r="AI35" s="15"/>
      <c r="AJ35" s="15">
        <f t="shared" si="15"/>
        <v>1021.005508</v>
      </c>
      <c r="AK35" s="15">
        <f t="shared" si="16"/>
        <v>1000.006768</v>
      </c>
      <c r="AL35" s="16">
        <f t="shared" si="6"/>
        <v>1010.506138</v>
      </c>
    </row>
    <row r="36" spans="1:38" s="72" customFormat="1" x14ac:dyDescent="0.2">
      <c r="A36" s="65">
        <v>44075</v>
      </c>
      <c r="B36" s="66">
        <f>+'[29]09'!$Q$28</f>
        <v>25357.825000000004</v>
      </c>
      <c r="C36" s="67"/>
      <c r="D36" s="68"/>
      <c r="E36" s="69"/>
      <c r="F36" s="69">
        <f t="shared" ref="F36:F41" si="21">+MAX(E25:E36)</f>
        <v>26611.794000000002</v>
      </c>
      <c r="G36" s="69">
        <f t="shared" ref="G36:G41" si="22">LARGE(E25:E36,2)</f>
        <v>26581.256000000001</v>
      </c>
      <c r="H36" s="70">
        <f t="shared" ref="H36:H41" si="23">+(F36+G36)/2</f>
        <v>26596.525000000001</v>
      </c>
      <c r="I36" s="66">
        <f>+'[29]09'!$Q$16</f>
        <v>11842.333000000002</v>
      </c>
      <c r="J36" s="67"/>
      <c r="K36" s="68"/>
      <c r="L36" s="69"/>
      <c r="M36" s="69">
        <f t="shared" ref="M36:M41" si="24">+MAX(L25:L36)</f>
        <v>13696.876981999998</v>
      </c>
      <c r="N36" s="69">
        <f t="shared" ref="N36:N41" si="25">LARGE(L25:L36,2)</f>
        <v>13582.601876000001</v>
      </c>
      <c r="O36" s="70">
        <f t="shared" ref="O36:O41" si="26">+(M36+N36)/2</f>
        <v>13639.739428999999</v>
      </c>
      <c r="P36" s="71">
        <f t="shared" ref="P36:P41" si="27">+B36+I36</f>
        <v>37200.15800000001</v>
      </c>
      <c r="Q36" s="71">
        <f t="shared" ref="Q36:Q41" si="28">+H36+O36</f>
        <v>40236.264429000003</v>
      </c>
      <c r="R36" s="66">
        <f>+'[29]09'!$Q$42</f>
        <v>7054.8835550000003</v>
      </c>
      <c r="S36" s="67"/>
      <c r="T36" s="68"/>
      <c r="U36" s="69"/>
      <c r="V36" s="69">
        <f t="shared" ref="V36:V41" si="29">+MAX(U25:U36)</f>
        <v>7679.5773349999999</v>
      </c>
      <c r="W36" s="69">
        <f t="shared" ref="W36:W41" si="30">LARGE(U25:U36,2)</f>
        <v>7669.5404460000009</v>
      </c>
      <c r="X36" s="70">
        <f t="shared" ref="X36:X41" si="31">+(V36+W36)/2</f>
        <v>7674.5588905000004</v>
      </c>
      <c r="Y36" s="66">
        <f>+'[29]09'!$Q$55</f>
        <v>4451.1022220000004</v>
      </c>
      <c r="Z36" s="67"/>
      <c r="AA36" s="68"/>
      <c r="AB36" s="69"/>
      <c r="AC36" s="69">
        <f t="shared" ref="AC36:AC41" si="32">+MAX(AB25:AB36)</f>
        <v>4839.1422220000004</v>
      </c>
      <c r="AD36" s="69">
        <f t="shared" ref="AD36:AD41" si="33">LARGE(AB25:AB36,2)</f>
        <v>4774.7155560000001</v>
      </c>
      <c r="AE36" s="70">
        <f t="shared" ref="AE36:AE41" si="34">+(AC36+AD36)/2</f>
        <v>4806.9288890000007</v>
      </c>
      <c r="AF36" s="66">
        <f>+'[29]09'!$Q$68</f>
        <v>968.38667800000007</v>
      </c>
      <c r="AG36" s="67"/>
      <c r="AH36" s="68"/>
      <c r="AI36" s="69"/>
      <c r="AJ36" s="69">
        <f t="shared" ref="AJ36:AJ41" si="35">+MAX(AI25:AI36)</f>
        <v>1021.005508</v>
      </c>
      <c r="AK36" s="69">
        <f t="shared" ref="AK36:AK41" si="36">LARGE(AI25:AI36,2)</f>
        <v>941.27884800000004</v>
      </c>
      <c r="AL36" s="70">
        <f t="shared" ref="AL36:AL41" si="37">+(AJ36+AK36)/2</f>
        <v>981.14217800000006</v>
      </c>
    </row>
    <row r="37" spans="1:38" s="72" customFormat="1" x14ac:dyDescent="0.2">
      <c r="A37" s="65">
        <v>44105</v>
      </c>
      <c r="B37" s="66">
        <f>+'[29]10'!$Q$28</f>
        <v>24913.963</v>
      </c>
      <c r="C37" s="67"/>
      <c r="D37" s="68"/>
      <c r="E37" s="69"/>
      <c r="F37" s="69">
        <f t="shared" si="21"/>
        <v>26611.794000000002</v>
      </c>
      <c r="G37" s="69">
        <f t="shared" si="22"/>
        <v>26581.256000000001</v>
      </c>
      <c r="H37" s="70">
        <f t="shared" si="23"/>
        <v>26596.525000000001</v>
      </c>
      <c r="I37" s="66">
        <f>+'[29]10'!$Q$16</f>
        <v>11349.207</v>
      </c>
      <c r="J37" s="67"/>
      <c r="K37" s="68"/>
      <c r="L37" s="69"/>
      <c r="M37" s="69">
        <f t="shared" si="24"/>
        <v>13696.876981999998</v>
      </c>
      <c r="N37" s="69">
        <f t="shared" si="25"/>
        <v>13582.601876000001</v>
      </c>
      <c r="O37" s="70">
        <f t="shared" si="26"/>
        <v>13639.739428999999</v>
      </c>
      <c r="P37" s="71">
        <f t="shared" si="27"/>
        <v>36263.17</v>
      </c>
      <c r="Q37" s="71">
        <f t="shared" si="28"/>
        <v>40236.264429000003</v>
      </c>
      <c r="R37" s="66">
        <f>+'[29]10'!$Q$42</f>
        <v>6919.5017790000002</v>
      </c>
      <c r="S37" s="67"/>
      <c r="T37" s="68"/>
      <c r="U37" s="69"/>
      <c r="V37" s="69">
        <f t="shared" si="29"/>
        <v>7679.5773349999999</v>
      </c>
      <c r="W37" s="69">
        <f t="shared" si="30"/>
        <v>7669.5404460000009</v>
      </c>
      <c r="X37" s="70">
        <f t="shared" si="31"/>
        <v>7674.5588905000004</v>
      </c>
      <c r="Y37" s="66">
        <f>+'[29]10'!$Q$55</f>
        <v>4502.3911120000002</v>
      </c>
      <c r="Z37" s="67"/>
      <c r="AA37" s="68"/>
      <c r="AB37" s="69"/>
      <c r="AC37" s="69">
        <f t="shared" si="32"/>
        <v>4839.1422220000004</v>
      </c>
      <c r="AD37" s="69">
        <f t="shared" si="33"/>
        <v>4774.7155560000001</v>
      </c>
      <c r="AE37" s="70">
        <f t="shared" si="34"/>
        <v>4806.9288890000007</v>
      </c>
      <c r="AF37" s="66">
        <f>+'[29]10'!$Q$68</f>
        <v>931.95996400000001</v>
      </c>
      <c r="AG37" s="67"/>
      <c r="AH37" s="68"/>
      <c r="AI37" s="69"/>
      <c r="AJ37" s="69">
        <f t="shared" si="35"/>
        <v>1021.005508</v>
      </c>
      <c r="AK37" s="69">
        <f t="shared" si="36"/>
        <v>941.27884800000004</v>
      </c>
      <c r="AL37" s="70">
        <f t="shared" si="37"/>
        <v>981.14217800000006</v>
      </c>
    </row>
    <row r="38" spans="1:38" s="72" customFormat="1" x14ac:dyDescent="0.2">
      <c r="A38" s="65">
        <v>44136</v>
      </c>
      <c r="B38" s="66">
        <f>+'[29]11'!$Q$28</f>
        <v>20291.133000000002</v>
      </c>
      <c r="C38" s="67"/>
      <c r="D38" s="68"/>
      <c r="E38" s="69"/>
      <c r="F38" s="69">
        <f t="shared" si="21"/>
        <v>26611.794000000002</v>
      </c>
      <c r="G38" s="69">
        <f t="shared" si="22"/>
        <v>26581.256000000001</v>
      </c>
      <c r="H38" s="70">
        <f t="shared" si="23"/>
        <v>26596.525000000001</v>
      </c>
      <c r="I38" s="66">
        <f>+'[29]11'!$Q$16</f>
        <v>14628.577000000001</v>
      </c>
      <c r="J38" s="67"/>
      <c r="K38" s="68"/>
      <c r="L38" s="69"/>
      <c r="M38" s="69">
        <f t="shared" si="24"/>
        <v>13696.876981999998</v>
      </c>
      <c r="N38" s="69">
        <f t="shared" si="25"/>
        <v>13582.601876000001</v>
      </c>
      <c r="O38" s="70">
        <f t="shared" si="26"/>
        <v>13639.739428999999</v>
      </c>
      <c r="P38" s="71">
        <f t="shared" si="27"/>
        <v>34919.710000000006</v>
      </c>
      <c r="Q38" s="71">
        <f t="shared" si="28"/>
        <v>40236.264429000003</v>
      </c>
      <c r="R38" s="66">
        <f>+'[29]11'!$Q$42</f>
        <v>6736.6808879999999</v>
      </c>
      <c r="S38" s="67"/>
      <c r="T38" s="68"/>
      <c r="U38" s="69"/>
      <c r="V38" s="69">
        <f t="shared" si="29"/>
        <v>7679.5773349999999</v>
      </c>
      <c r="W38" s="69">
        <f t="shared" si="30"/>
        <v>7669.5404460000009</v>
      </c>
      <c r="X38" s="70">
        <f t="shared" si="31"/>
        <v>7674.5588905000004</v>
      </c>
      <c r="Y38" s="66">
        <f>+'[29]11'!$Q$55</f>
        <v>4797.3422220000002</v>
      </c>
      <c r="Z38" s="67"/>
      <c r="AA38" s="68"/>
      <c r="AB38" s="69"/>
      <c r="AC38" s="69">
        <f t="shared" si="32"/>
        <v>4839.1422220000004</v>
      </c>
      <c r="AD38" s="69">
        <f t="shared" si="33"/>
        <v>4774.7155560000001</v>
      </c>
      <c r="AE38" s="70">
        <f t="shared" si="34"/>
        <v>4806.9288890000007</v>
      </c>
      <c r="AF38" s="66">
        <f>+'[29]11'!$Q$68</f>
        <v>902.34196199999997</v>
      </c>
      <c r="AG38" s="67"/>
      <c r="AH38" s="68"/>
      <c r="AI38" s="69"/>
      <c r="AJ38" s="69">
        <f t="shared" si="35"/>
        <v>1021.005508</v>
      </c>
      <c r="AK38" s="69">
        <f t="shared" si="36"/>
        <v>941.27884800000004</v>
      </c>
      <c r="AL38" s="70">
        <f t="shared" si="37"/>
        <v>981.14217800000006</v>
      </c>
    </row>
    <row r="39" spans="1:38" s="72" customFormat="1" x14ac:dyDescent="0.2">
      <c r="A39" s="65">
        <v>44166</v>
      </c>
      <c r="B39" s="66">
        <f>+'[29]12'!$Q$28</f>
        <v>24583</v>
      </c>
      <c r="C39" s="67"/>
      <c r="D39" s="68"/>
      <c r="E39" s="69"/>
      <c r="F39" s="69">
        <f t="shared" si="21"/>
        <v>26611.794000000002</v>
      </c>
      <c r="G39" s="69">
        <f t="shared" si="22"/>
        <v>26581.256000000001</v>
      </c>
      <c r="H39" s="70">
        <f t="shared" si="23"/>
        <v>26596.525000000001</v>
      </c>
      <c r="I39" s="66">
        <f>+'[29]12'!$Q$16</f>
        <v>10491</v>
      </c>
      <c r="J39" s="67"/>
      <c r="K39" s="68"/>
      <c r="L39" s="69"/>
      <c r="M39" s="69">
        <f t="shared" si="24"/>
        <v>13696.876981999998</v>
      </c>
      <c r="N39" s="69">
        <f t="shared" si="25"/>
        <v>13582.601876000001</v>
      </c>
      <c r="O39" s="70">
        <f t="shared" si="26"/>
        <v>13639.739428999999</v>
      </c>
      <c r="P39" s="71">
        <f t="shared" si="27"/>
        <v>35074</v>
      </c>
      <c r="Q39" s="71">
        <f t="shared" si="28"/>
        <v>40236.264429000003</v>
      </c>
      <c r="R39" s="66"/>
      <c r="S39" s="67"/>
      <c r="T39" s="68"/>
      <c r="U39" s="69"/>
      <c r="V39" s="69">
        <f t="shared" si="29"/>
        <v>7679.5773349999999</v>
      </c>
      <c r="W39" s="69">
        <f t="shared" si="30"/>
        <v>7669.5404460000009</v>
      </c>
      <c r="X39" s="70">
        <f t="shared" si="31"/>
        <v>7674.5588905000004</v>
      </c>
      <c r="Y39" s="66"/>
      <c r="Z39" s="67"/>
      <c r="AA39" s="68"/>
      <c r="AB39" s="69"/>
      <c r="AC39" s="69">
        <f t="shared" si="32"/>
        <v>4839.1422220000004</v>
      </c>
      <c r="AD39" s="69">
        <f t="shared" si="33"/>
        <v>4774.7155560000001</v>
      </c>
      <c r="AE39" s="70">
        <f t="shared" si="34"/>
        <v>4806.9288890000007</v>
      </c>
      <c r="AF39" s="66"/>
      <c r="AG39" s="67"/>
      <c r="AH39" s="68"/>
      <c r="AI39" s="69"/>
      <c r="AJ39" s="69">
        <f t="shared" si="35"/>
        <v>1021.005508</v>
      </c>
      <c r="AK39" s="69">
        <f t="shared" si="36"/>
        <v>941.27884800000004</v>
      </c>
      <c r="AL39" s="70">
        <f t="shared" si="37"/>
        <v>981.14217800000006</v>
      </c>
    </row>
    <row r="40" spans="1:38" s="72" customFormat="1" x14ac:dyDescent="0.2">
      <c r="A40" s="65">
        <v>44197</v>
      </c>
      <c r="B40" s="66">
        <f>+'[30]01'!$Q$28</f>
        <v>20518</v>
      </c>
      <c r="C40" s="67"/>
      <c r="D40" s="68"/>
      <c r="E40" s="69"/>
      <c r="F40" s="69">
        <f t="shared" si="21"/>
        <v>26611.794000000002</v>
      </c>
      <c r="G40" s="69">
        <f t="shared" si="22"/>
        <v>26581.256000000001</v>
      </c>
      <c r="H40" s="70">
        <f t="shared" si="23"/>
        <v>26596.525000000001</v>
      </c>
      <c r="I40" s="66">
        <f>+'[30]01'!$Q$16</f>
        <v>14747</v>
      </c>
      <c r="J40" s="67"/>
      <c r="K40" s="68"/>
      <c r="L40" s="69"/>
      <c r="M40" s="69">
        <f t="shared" si="24"/>
        <v>13696.876981999998</v>
      </c>
      <c r="N40" s="69">
        <f t="shared" si="25"/>
        <v>13582.601876000001</v>
      </c>
      <c r="O40" s="70">
        <f t="shared" si="26"/>
        <v>13639.739428999999</v>
      </c>
      <c r="P40" s="71">
        <f t="shared" si="27"/>
        <v>35265</v>
      </c>
      <c r="Q40" s="71">
        <f t="shared" si="28"/>
        <v>40236.264429000003</v>
      </c>
      <c r="R40" s="66"/>
      <c r="S40" s="67"/>
      <c r="T40" s="68"/>
      <c r="U40" s="69"/>
      <c r="V40" s="69">
        <f t="shared" si="29"/>
        <v>7679.5773349999999</v>
      </c>
      <c r="W40" s="69">
        <f t="shared" si="30"/>
        <v>7669.5404460000009</v>
      </c>
      <c r="X40" s="70">
        <f t="shared" si="31"/>
        <v>7674.5588905000004</v>
      </c>
      <c r="Y40" s="66"/>
      <c r="Z40" s="67"/>
      <c r="AA40" s="68"/>
      <c r="AB40" s="69"/>
      <c r="AC40" s="69">
        <f t="shared" si="32"/>
        <v>4839.1422220000004</v>
      </c>
      <c r="AD40" s="69">
        <f t="shared" si="33"/>
        <v>4774.7155560000001</v>
      </c>
      <c r="AE40" s="70">
        <f t="shared" si="34"/>
        <v>4806.9288890000007</v>
      </c>
      <c r="AF40" s="66"/>
      <c r="AG40" s="67"/>
      <c r="AH40" s="68"/>
      <c r="AI40" s="69"/>
      <c r="AJ40" s="69">
        <f t="shared" si="35"/>
        <v>1021.005508</v>
      </c>
      <c r="AK40" s="69">
        <f t="shared" si="36"/>
        <v>941.27884800000004</v>
      </c>
      <c r="AL40" s="70">
        <f t="shared" si="37"/>
        <v>981.14217800000006</v>
      </c>
    </row>
    <row r="41" spans="1:38" s="72" customFormat="1" x14ac:dyDescent="0.2">
      <c r="A41" s="65">
        <v>44228</v>
      </c>
      <c r="B41" s="66">
        <f>+'[30]02'!$Q$28</f>
        <v>19191.030999999995</v>
      </c>
      <c r="C41" s="67"/>
      <c r="D41" s="68"/>
      <c r="E41" s="69"/>
      <c r="F41" s="69">
        <f t="shared" si="21"/>
        <v>26611.794000000002</v>
      </c>
      <c r="G41" s="69">
        <f t="shared" si="22"/>
        <v>26581.256000000001</v>
      </c>
      <c r="H41" s="70">
        <f t="shared" si="23"/>
        <v>26596.525000000001</v>
      </c>
      <c r="I41" s="66">
        <f>+'[30]02'!$Q$16</f>
        <v>17396.206131999999</v>
      </c>
      <c r="J41" s="67"/>
      <c r="K41" s="68"/>
      <c r="L41" s="69"/>
      <c r="M41" s="69">
        <f t="shared" si="24"/>
        <v>13696.876981999998</v>
      </c>
      <c r="N41" s="69">
        <f t="shared" si="25"/>
        <v>13582.601876000001</v>
      </c>
      <c r="O41" s="70">
        <f t="shared" si="26"/>
        <v>13639.739428999999</v>
      </c>
      <c r="P41" s="71">
        <f t="shared" si="27"/>
        <v>36587.237131999995</v>
      </c>
      <c r="Q41" s="71">
        <f t="shared" si="28"/>
        <v>40236.264429000003</v>
      </c>
      <c r="R41" s="66"/>
      <c r="S41" s="67"/>
      <c r="T41" s="68"/>
      <c r="U41" s="69"/>
      <c r="V41" s="69">
        <f t="shared" si="29"/>
        <v>7679.5773349999999</v>
      </c>
      <c r="W41" s="69">
        <f t="shared" si="30"/>
        <v>7669.5404460000009</v>
      </c>
      <c r="X41" s="70">
        <f t="shared" si="31"/>
        <v>7674.5588905000004</v>
      </c>
      <c r="Y41" s="66"/>
      <c r="Z41" s="67"/>
      <c r="AA41" s="68"/>
      <c r="AB41" s="69"/>
      <c r="AC41" s="69">
        <f t="shared" si="32"/>
        <v>4839.1422220000004</v>
      </c>
      <c r="AD41" s="69">
        <f t="shared" si="33"/>
        <v>4774.7155560000001</v>
      </c>
      <c r="AE41" s="70">
        <f t="shared" si="34"/>
        <v>4806.9288890000007</v>
      </c>
      <c r="AF41" s="66"/>
      <c r="AG41" s="67"/>
      <c r="AH41" s="68"/>
      <c r="AI41" s="69"/>
      <c r="AJ41" s="69">
        <f t="shared" si="35"/>
        <v>1021.005508</v>
      </c>
      <c r="AK41" s="69">
        <f t="shared" si="36"/>
        <v>941.27884800000004</v>
      </c>
      <c r="AL41" s="70">
        <f t="shared" si="37"/>
        <v>981.14217800000006</v>
      </c>
    </row>
  </sheetData>
  <mergeCells count="6">
    <mergeCell ref="AF6:AL6"/>
    <mergeCell ref="B6:H6"/>
    <mergeCell ref="I6:O6"/>
    <mergeCell ref="P6:Q6"/>
    <mergeCell ref="R6:X6"/>
    <mergeCell ref="Y6:AE6"/>
  </mergeCells>
  <conditionalFormatting sqref="O9:O15 H9:H15 X9:X15 AE9:AE15 AL9:AL15 H28:H30 O28:O30 X28:X30 AE28:AE30 AL28:AL30">
    <cfRule type="cellIs" dxfId="17" priority="42" operator="notEqual">
      <formula>H8</formula>
    </cfRule>
  </conditionalFormatting>
  <conditionalFormatting sqref="O10:O15 H10:H15 X10:X15 AE10:AE15 AL10:AL15 H28:H30 O28:O30 X28:X30 AE28:AE30 AL28:AL30">
    <cfRule type="cellIs" dxfId="16" priority="41" operator="notEqual">
      <formula>H8</formula>
    </cfRule>
  </conditionalFormatting>
  <conditionalFormatting sqref="O16:O27">
    <cfRule type="cellIs" dxfId="15" priority="28" operator="notEqual">
      <formula>O15</formula>
    </cfRule>
  </conditionalFormatting>
  <conditionalFormatting sqref="O16:O27">
    <cfRule type="cellIs" dxfId="14" priority="27" operator="notEqual">
      <formula>O14</formula>
    </cfRule>
  </conditionalFormatting>
  <conditionalFormatting sqref="H16:H27">
    <cfRule type="cellIs" dxfId="13" priority="30" operator="notEqual">
      <formula>H15</formula>
    </cfRule>
  </conditionalFormatting>
  <conditionalFormatting sqref="H16:H27">
    <cfRule type="cellIs" dxfId="12" priority="29" operator="notEqual">
      <formula>H14</formula>
    </cfRule>
  </conditionalFormatting>
  <conditionalFormatting sqref="X16:X27">
    <cfRule type="cellIs" dxfId="11" priority="26" operator="notEqual">
      <formula>X15</formula>
    </cfRule>
  </conditionalFormatting>
  <conditionalFormatting sqref="X16:X27">
    <cfRule type="cellIs" dxfId="10" priority="25" operator="notEqual">
      <formula>X14</formula>
    </cfRule>
  </conditionalFormatting>
  <conditionalFormatting sqref="AE16:AE27">
    <cfRule type="cellIs" dxfId="9" priority="24" operator="notEqual">
      <formula>AE15</formula>
    </cfRule>
  </conditionalFormatting>
  <conditionalFormatting sqref="AE16:AE27">
    <cfRule type="cellIs" dxfId="8" priority="23" operator="notEqual">
      <formula>AE14</formula>
    </cfRule>
  </conditionalFormatting>
  <conditionalFormatting sqref="AL16:AL27">
    <cfRule type="cellIs" dxfId="7" priority="22" operator="notEqual">
      <formula>AL15</formula>
    </cfRule>
  </conditionalFormatting>
  <conditionalFormatting sqref="AL16:AL27">
    <cfRule type="cellIs" dxfId="6" priority="21" operator="notEqual">
      <formula>AL14</formula>
    </cfRule>
  </conditionalFormatting>
  <conditionalFormatting sqref="O8 H8 X8 AE8 AL8">
    <cfRule type="cellIs" dxfId="5" priority="45" operator="notEqual">
      <formula>#REF!</formula>
    </cfRule>
  </conditionalFormatting>
  <conditionalFormatting sqref="O8:O9 H8:H9 X8:X9 AE8:AE9 AL8:AL9">
    <cfRule type="cellIs" dxfId="4" priority="47" operator="notEqual">
      <formula>#REF!</formula>
    </cfRule>
  </conditionalFormatting>
  <conditionalFormatting sqref="H31:H35 O31:O35 X31:X35 AE31:AE35 AL31:AL35">
    <cfRule type="cellIs" dxfId="3" priority="4" operator="notEqual">
      <formula>H30</formula>
    </cfRule>
  </conditionalFormatting>
  <conditionalFormatting sqref="H31:H35 O31:O35 X31:X35 AE31:AE35 AL31:AL35">
    <cfRule type="cellIs" dxfId="2" priority="3" operator="notEqual">
      <formula>H29</formula>
    </cfRule>
  </conditionalFormatting>
  <conditionalFormatting sqref="H36:H41 O36:O41 X36:X41 AE36:AE41 AL36:AL41">
    <cfRule type="cellIs" dxfId="1" priority="2" operator="notEqual">
      <formula>H35</formula>
    </cfRule>
  </conditionalFormatting>
  <conditionalFormatting sqref="H36:H41 O36:O41 X36:X41 AE36:AE41 AL36:AL41">
    <cfRule type="cellIs" dxfId="0" priority="1" operator="notEqual">
      <formula>H34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1834D-9C8F-4152-B2A1-5C4B1C731289}">
  <dimension ref="A1:G32"/>
  <sheetViews>
    <sheetView workbookViewId="0">
      <selection activeCell="H36" sqref="H36"/>
    </sheetView>
  </sheetViews>
  <sheetFormatPr baseColWidth="10" defaultRowHeight="12.75" x14ac:dyDescent="0.2"/>
  <cols>
    <col min="1" max="1" width="8.140625" style="37" customWidth="1"/>
    <col min="2" max="4" width="12.28515625" style="37" customWidth="1"/>
    <col min="5" max="7" width="21" style="37" customWidth="1"/>
    <col min="8" max="22" width="14.85546875" style="37"/>
    <col min="23" max="16384" width="11.42578125" style="37"/>
  </cols>
  <sheetData>
    <row r="1" spans="1:7" x14ac:dyDescent="0.2">
      <c r="A1" s="38" t="s">
        <v>50</v>
      </c>
    </row>
    <row r="2" spans="1:7" x14ac:dyDescent="0.2">
      <c r="A2" s="37" t="s">
        <v>49</v>
      </c>
    </row>
    <row r="3" spans="1:7" ht="12.75" customHeight="1" x14ac:dyDescent="0.2">
      <c r="A3" s="91" t="s">
        <v>12</v>
      </c>
      <c r="B3" s="93" t="s">
        <v>48</v>
      </c>
      <c r="C3" s="94"/>
      <c r="D3" s="94"/>
      <c r="E3" s="41" t="s">
        <v>39</v>
      </c>
      <c r="F3" s="41" t="s">
        <v>41</v>
      </c>
      <c r="G3" s="41" t="s">
        <v>42</v>
      </c>
    </row>
    <row r="4" spans="1:7" ht="25.5" x14ac:dyDescent="0.2">
      <c r="A4" s="92"/>
      <c r="B4" s="50" t="s">
        <v>36</v>
      </c>
      <c r="C4" s="42" t="s">
        <v>37</v>
      </c>
      <c r="D4" s="42" t="s">
        <v>38</v>
      </c>
      <c r="E4" s="42" t="s">
        <v>40</v>
      </c>
      <c r="F4" s="42" t="s">
        <v>43</v>
      </c>
      <c r="G4" s="42" t="s">
        <v>44</v>
      </c>
    </row>
    <row r="5" spans="1:7" hidden="1" x14ac:dyDescent="0.2">
      <c r="A5" s="51">
        <v>43405</v>
      </c>
      <c r="B5" s="39">
        <v>12369258</v>
      </c>
      <c r="C5" s="39">
        <v>7742943.9095729981</v>
      </c>
      <c r="D5" s="39">
        <v>20112201.909572996</v>
      </c>
      <c r="E5" s="39">
        <v>3429973.0000000009</v>
      </c>
      <c r="F5" s="39">
        <v>2336022</v>
      </c>
      <c r="G5" s="39">
        <v>435036</v>
      </c>
    </row>
    <row r="6" spans="1:7" hidden="1" x14ac:dyDescent="0.2">
      <c r="A6" s="40">
        <v>43435</v>
      </c>
      <c r="B6" s="39">
        <v>12623765</v>
      </c>
      <c r="C6" s="39">
        <v>7819263.9092040006</v>
      </c>
      <c r="D6" s="39">
        <v>20443028.909203999</v>
      </c>
      <c r="E6" s="39">
        <v>3452255</v>
      </c>
      <c r="F6" s="39">
        <v>2075013</v>
      </c>
      <c r="G6" s="39">
        <v>376880</v>
      </c>
    </row>
    <row r="7" spans="1:7" hidden="1" x14ac:dyDescent="0.2">
      <c r="A7" s="40">
        <v>43466</v>
      </c>
      <c r="B7" s="39">
        <v>12076925</v>
      </c>
      <c r="C7" s="39">
        <v>8120358.0878019985</v>
      </c>
      <c r="D7" s="39">
        <v>20197283.087802</v>
      </c>
      <c r="E7" s="39">
        <v>3517617</v>
      </c>
      <c r="F7" s="39">
        <v>1921651</v>
      </c>
      <c r="G7" s="39">
        <v>311269</v>
      </c>
    </row>
    <row r="8" spans="1:7" hidden="1" x14ac:dyDescent="0.2">
      <c r="A8" s="40">
        <v>43497</v>
      </c>
      <c r="B8" s="39">
        <v>10964832</v>
      </c>
      <c r="C8" s="39">
        <v>7742501.4889279995</v>
      </c>
      <c r="D8" s="39">
        <v>18707333.488927998</v>
      </c>
      <c r="E8" s="39">
        <v>3336872</v>
      </c>
      <c r="F8" s="39">
        <v>1918005</v>
      </c>
      <c r="G8" s="39">
        <v>286916</v>
      </c>
    </row>
    <row r="9" spans="1:7" hidden="1" x14ac:dyDescent="0.2">
      <c r="A9" s="40">
        <v>43525</v>
      </c>
      <c r="B9" s="39">
        <v>13228973</v>
      </c>
      <c r="C9" s="39">
        <v>9024966.2778769992</v>
      </c>
      <c r="D9" s="39">
        <v>22253939.277876999</v>
      </c>
      <c r="E9" s="39">
        <v>3716550</v>
      </c>
      <c r="F9" s="39">
        <v>2374070</v>
      </c>
      <c r="G9" s="39">
        <v>430549</v>
      </c>
    </row>
    <row r="10" spans="1:7" hidden="1" x14ac:dyDescent="0.2">
      <c r="A10" s="40">
        <v>43556</v>
      </c>
      <c r="B10" s="39">
        <v>13407983</v>
      </c>
      <c r="C10" s="39">
        <v>9073320.9628329966</v>
      </c>
      <c r="D10" s="39">
        <v>22481303.962832995</v>
      </c>
      <c r="E10" s="39">
        <v>3719093</v>
      </c>
      <c r="F10" s="39">
        <v>2387120</v>
      </c>
      <c r="G10" s="39">
        <v>437080</v>
      </c>
    </row>
    <row r="11" spans="1:7" hidden="1" x14ac:dyDescent="0.2">
      <c r="A11" s="40">
        <v>43586</v>
      </c>
      <c r="B11" s="39">
        <v>14257260</v>
      </c>
      <c r="C11" s="39">
        <v>9198731.3009289987</v>
      </c>
      <c r="D11" s="39">
        <v>23455991.300928999</v>
      </c>
      <c r="E11" s="39">
        <v>3885401</v>
      </c>
      <c r="F11" s="39">
        <v>2368554</v>
      </c>
      <c r="G11" s="39">
        <v>508319</v>
      </c>
    </row>
    <row r="12" spans="1:7" hidden="1" x14ac:dyDescent="0.2">
      <c r="A12" s="40">
        <v>43617</v>
      </c>
      <c r="B12" s="39">
        <v>14798451</v>
      </c>
      <c r="C12" s="39">
        <v>8755236.1917870007</v>
      </c>
      <c r="D12" s="39">
        <v>23553687.191787001</v>
      </c>
      <c r="E12" s="39">
        <v>3901504.9999999958</v>
      </c>
      <c r="F12" s="39">
        <v>2311412</v>
      </c>
      <c r="G12" s="39">
        <v>520079</v>
      </c>
    </row>
    <row r="13" spans="1:7" hidden="1" x14ac:dyDescent="0.2">
      <c r="A13" s="40">
        <v>43647</v>
      </c>
      <c r="B13" s="39">
        <v>15762974</v>
      </c>
      <c r="C13" s="39">
        <v>8276988.3584890012</v>
      </c>
      <c r="D13" s="39">
        <v>24039962.358488999</v>
      </c>
      <c r="E13" s="39">
        <v>3739079</v>
      </c>
      <c r="F13" s="39">
        <v>2536937</v>
      </c>
      <c r="G13" s="39">
        <v>514605</v>
      </c>
    </row>
    <row r="14" spans="1:7" hidden="1" x14ac:dyDescent="0.2">
      <c r="A14" s="40">
        <v>43678</v>
      </c>
      <c r="B14" s="39">
        <v>15298493</v>
      </c>
      <c r="C14" s="39">
        <v>7925385.2681530006</v>
      </c>
      <c r="D14" s="39">
        <v>23223878.268153001</v>
      </c>
      <c r="E14" s="39">
        <v>3775545</v>
      </c>
      <c r="F14" s="39">
        <v>2487935</v>
      </c>
      <c r="G14" s="39">
        <v>513004</v>
      </c>
    </row>
    <row r="15" spans="1:7" hidden="1" x14ac:dyDescent="0.2">
      <c r="A15" s="40">
        <v>43709</v>
      </c>
      <c r="B15" s="39">
        <v>13806171</v>
      </c>
      <c r="C15" s="39">
        <v>7313889.9626050014</v>
      </c>
      <c r="D15" s="39">
        <v>21120060.962605</v>
      </c>
      <c r="E15" s="39">
        <v>3643968</v>
      </c>
      <c r="F15" s="39">
        <v>2258130</v>
      </c>
      <c r="G15" s="39">
        <v>471471.00000000047</v>
      </c>
    </row>
    <row r="16" spans="1:7" hidden="1" x14ac:dyDescent="0.2">
      <c r="A16" s="40">
        <v>43739</v>
      </c>
      <c r="B16" s="39">
        <v>13856170</v>
      </c>
      <c r="C16" s="39">
        <v>7434572.7548629995</v>
      </c>
      <c r="D16" s="39">
        <v>21290742.754863001</v>
      </c>
      <c r="E16" s="39">
        <v>3731441</v>
      </c>
      <c r="F16" s="39">
        <v>2600642</v>
      </c>
      <c r="G16" s="39">
        <v>472647</v>
      </c>
    </row>
    <row r="17" spans="1:7" hidden="1" x14ac:dyDescent="0.2">
      <c r="A17" s="40">
        <v>43770</v>
      </c>
      <c r="B17" s="39">
        <v>12493306</v>
      </c>
      <c r="C17" s="39">
        <v>7694525.7386310007</v>
      </c>
      <c r="D17" s="39">
        <v>20187831.738631003</v>
      </c>
      <c r="E17" s="39">
        <v>3740597.0000000019</v>
      </c>
      <c r="F17" s="39">
        <v>2596387</v>
      </c>
      <c r="G17" s="39">
        <v>450030</v>
      </c>
    </row>
    <row r="18" spans="1:7" hidden="1" x14ac:dyDescent="0.2">
      <c r="A18" s="40">
        <v>43800</v>
      </c>
      <c r="B18" s="39">
        <v>12675185</v>
      </c>
      <c r="C18" s="39">
        <v>7787370.6363260001</v>
      </c>
      <c r="D18" s="39">
        <v>20462555.636326</v>
      </c>
      <c r="E18" s="39">
        <v>3854152.9999999991</v>
      </c>
      <c r="F18" s="39">
        <v>2440592</v>
      </c>
      <c r="G18" s="39">
        <v>385384.99999999953</v>
      </c>
    </row>
    <row r="19" spans="1:7" hidden="1" x14ac:dyDescent="0.2">
      <c r="A19" s="40">
        <v>43831</v>
      </c>
      <c r="B19" s="39">
        <v>12400869</v>
      </c>
      <c r="C19" s="39">
        <v>8534967.2981529981</v>
      </c>
      <c r="D19" s="39">
        <v>20935836.298152998</v>
      </c>
      <c r="E19" s="39">
        <v>3927570.0000000047</v>
      </c>
      <c r="F19" s="39">
        <v>2501474</v>
      </c>
      <c r="G19" s="39">
        <v>339430.00000000105</v>
      </c>
    </row>
    <row r="20" spans="1:7" hidden="1" x14ac:dyDescent="0.2">
      <c r="A20" s="40">
        <v>43862</v>
      </c>
      <c r="B20" s="39">
        <v>11483213</v>
      </c>
      <c r="C20" s="39">
        <v>8291528.9017600017</v>
      </c>
      <c r="D20" s="39">
        <v>19774741.901760001</v>
      </c>
      <c r="E20" s="39">
        <v>3709459.0000000084</v>
      </c>
      <c r="F20" s="39">
        <v>2511300</v>
      </c>
      <c r="G20" s="39">
        <v>329105.00000000105</v>
      </c>
    </row>
    <row r="21" spans="1:7" hidden="1" x14ac:dyDescent="0.2">
      <c r="A21" s="40">
        <v>43891</v>
      </c>
      <c r="B21" s="39">
        <v>13044813</v>
      </c>
      <c r="C21" s="39">
        <v>8840963.293279998</v>
      </c>
      <c r="D21" s="39">
        <v>21885776.293279998</v>
      </c>
      <c r="E21" s="39">
        <v>3957503.0000000028</v>
      </c>
      <c r="F21" s="39">
        <v>2696380</v>
      </c>
      <c r="G21" s="39">
        <v>418866.00000000326</v>
      </c>
    </row>
    <row r="22" spans="1:7" hidden="1" x14ac:dyDescent="0.2">
      <c r="A22" s="40">
        <v>43922</v>
      </c>
      <c r="B22" s="39">
        <v>12396033</v>
      </c>
      <c r="C22" s="39">
        <v>7479976.9561400004</v>
      </c>
      <c r="D22" s="39">
        <v>19876009.95614</v>
      </c>
      <c r="E22" s="39">
        <v>3598154.9999999944</v>
      </c>
      <c r="F22" s="39">
        <v>2486502</v>
      </c>
      <c r="G22" s="39">
        <v>448328.99999999953</v>
      </c>
    </row>
    <row r="23" spans="1:7" hidden="1" x14ac:dyDescent="0.2">
      <c r="A23" s="40">
        <v>43952</v>
      </c>
      <c r="B23" s="39">
        <v>13766170</v>
      </c>
      <c r="C23" s="39">
        <v>8327480.8982149996</v>
      </c>
      <c r="D23" s="39">
        <v>22093650.898215</v>
      </c>
      <c r="E23" s="39">
        <v>3904997.999999993</v>
      </c>
      <c r="F23" s="39">
        <v>2567689</v>
      </c>
      <c r="G23" s="39">
        <v>484932.00000000012</v>
      </c>
    </row>
    <row r="24" spans="1:7" hidden="1" x14ac:dyDescent="0.2">
      <c r="A24" s="40">
        <v>43983</v>
      </c>
      <c r="B24" s="39">
        <v>13799949</v>
      </c>
      <c r="C24" s="39">
        <v>8397045.7782450002</v>
      </c>
      <c r="D24" s="39">
        <v>22196994.778245002</v>
      </c>
      <c r="E24" s="39">
        <v>4041517.0000000107</v>
      </c>
      <c r="F24" s="39">
        <v>2537547</v>
      </c>
      <c r="G24" s="39">
        <v>484742.99999999983</v>
      </c>
    </row>
    <row r="25" spans="1:7" hidden="1" x14ac:dyDescent="0.2">
      <c r="A25" s="40">
        <v>44013</v>
      </c>
      <c r="B25" s="39">
        <v>14445112</v>
      </c>
      <c r="C25" s="39">
        <v>8679308.5126179997</v>
      </c>
      <c r="D25" s="39">
        <v>23124420.512617998</v>
      </c>
      <c r="E25" s="39">
        <v>4218286</v>
      </c>
      <c r="F25" s="39">
        <v>2495938</v>
      </c>
      <c r="G25" s="39">
        <v>493437.00000000373</v>
      </c>
    </row>
    <row r="26" spans="1:7" hidden="1" x14ac:dyDescent="0.2">
      <c r="A26" s="40">
        <v>44044</v>
      </c>
      <c r="B26" s="39">
        <v>13981105</v>
      </c>
      <c r="C26" s="39">
        <v>8626270.9310529996</v>
      </c>
      <c r="D26" s="39">
        <v>22607375.931052998</v>
      </c>
      <c r="E26" s="39">
        <v>4009320.0000000088</v>
      </c>
      <c r="F26" s="39">
        <v>2508781</v>
      </c>
      <c r="G26" s="39">
        <v>481152.00000000041</v>
      </c>
    </row>
    <row r="27" spans="1:7" x14ac:dyDescent="0.2">
      <c r="A27" s="63">
        <v>44075</v>
      </c>
      <c r="B27" s="64">
        <f>+'[29]09'!$D$28</f>
        <v>12892986</v>
      </c>
      <c r="C27" s="64">
        <f>+'[29]09'!$D$16</f>
        <v>7846843.4188740011</v>
      </c>
      <c r="D27" s="64">
        <f t="shared" ref="D27:D32" si="0">+B27+C27</f>
        <v>20739829.418874003</v>
      </c>
      <c r="E27" s="64">
        <f>+'[29]09'!$D$42</f>
        <v>3634907.999999986</v>
      </c>
      <c r="F27" s="64">
        <f>+'[29]09'!$D$55</f>
        <v>2255450</v>
      </c>
      <c r="G27" s="64">
        <f>+'[29]09'!$D$68</f>
        <v>472885.0000000046</v>
      </c>
    </row>
    <row r="28" spans="1:7" x14ac:dyDescent="0.2">
      <c r="A28" s="63">
        <v>44105</v>
      </c>
      <c r="B28" s="64">
        <f>+'[29]10'!$D$28</f>
        <v>12897124</v>
      </c>
      <c r="C28" s="64">
        <f>+'[29]10'!$D$16</f>
        <v>7677363.1110600019</v>
      </c>
      <c r="D28" s="64">
        <f t="shared" si="0"/>
        <v>20574487.111060001</v>
      </c>
      <c r="E28" s="64">
        <f>+'[29]10'!$D$42</f>
        <v>3696831.999999987</v>
      </c>
      <c r="F28" s="64">
        <f>+'[29]10'!$D$55</f>
        <v>2436491</v>
      </c>
      <c r="G28" s="64">
        <f>+'[29]10'!$D$68</f>
        <v>439599.99999999872</v>
      </c>
    </row>
    <row r="29" spans="1:7" x14ac:dyDescent="0.2">
      <c r="A29" s="63">
        <v>44136</v>
      </c>
      <c r="B29" s="64">
        <f>+'[29]11'!$D$28</f>
        <v>12087401</v>
      </c>
      <c r="C29" s="64">
        <f>+'[29]11'!$D$16</f>
        <v>7675340.2896800004</v>
      </c>
      <c r="D29" s="64">
        <f t="shared" si="0"/>
        <v>19762741.28968</v>
      </c>
      <c r="E29" s="64">
        <f>+'[29]11'!$D$42</f>
        <v>3607836.0000000168</v>
      </c>
      <c r="F29" s="64">
        <f>+'[29]11'!$D$55</f>
        <v>2467849</v>
      </c>
      <c r="G29" s="64">
        <f>+'[29]11'!$D$68</f>
        <v>428791.99999999709</v>
      </c>
    </row>
    <row r="30" spans="1:7" x14ac:dyDescent="0.2">
      <c r="A30" s="63">
        <v>44166</v>
      </c>
      <c r="B30" s="64">
        <f>+'[29]12'!$D$28</f>
        <v>12567487</v>
      </c>
      <c r="C30" s="64">
        <f>+'[29]12'!$D$16</f>
        <v>8368131.5151630016</v>
      </c>
      <c r="D30" s="64">
        <f t="shared" si="0"/>
        <v>20935618.515163001</v>
      </c>
      <c r="E30" s="64">
        <f>+'[29]12'!$D$42</f>
        <v>3583020.0000000009</v>
      </c>
      <c r="F30" s="64">
        <f>+'[29]12'!$D$55</f>
        <v>2619790</v>
      </c>
      <c r="G30" s="64">
        <f>+'[29]12'!$D$68</f>
        <v>389046.00000000431</v>
      </c>
    </row>
    <row r="31" spans="1:7" x14ac:dyDescent="0.2">
      <c r="A31" s="63">
        <v>44197</v>
      </c>
      <c r="B31" s="64">
        <f>+'[30]01'!$D$28</f>
        <v>12173003</v>
      </c>
      <c r="C31" s="64">
        <f>+'[30]01'!$D$16</f>
        <v>8728714.9092729986</v>
      </c>
      <c r="D31" s="64">
        <f t="shared" si="0"/>
        <v>20901717.909272999</v>
      </c>
      <c r="E31" s="64">
        <f>+'[30]01'!$D$42</f>
        <v>3767389.9999999823</v>
      </c>
      <c r="F31" s="64">
        <f>+'[30]01'!$D$55</f>
        <v>2375310</v>
      </c>
      <c r="G31" s="64">
        <f>+'[30]01'!$D$68</f>
        <v>329818.9999999975</v>
      </c>
    </row>
    <row r="32" spans="1:7" x14ac:dyDescent="0.2">
      <c r="A32" s="63">
        <v>44228</v>
      </c>
      <c r="B32" s="64">
        <f>+'[30]02'!$D$28</f>
        <v>11104402</v>
      </c>
      <c r="C32" s="64">
        <f>+'[30]02'!$D$16</f>
        <v>8352771.078745001</v>
      </c>
      <c r="D32" s="64">
        <f t="shared" si="0"/>
        <v>19457173.078745</v>
      </c>
      <c r="E32" s="64">
        <f>+'[30]02'!$D$42</f>
        <v>3607746.000000013</v>
      </c>
      <c r="F32" s="64">
        <f>+'[30]02'!$D$55</f>
        <v>2359230</v>
      </c>
      <c r="G32" s="64">
        <f>+'[30]02'!$D$68</f>
        <v>317926.00000000402</v>
      </c>
    </row>
  </sheetData>
  <mergeCells count="2">
    <mergeCell ref="A3:A4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A332D-49C7-45E5-AF85-CE651D128790}">
  <dimension ref="A1:AD13"/>
  <sheetViews>
    <sheetView workbookViewId="0">
      <pane xSplit="2" ySplit="6" topLeftCell="W7" activePane="bottomRight" state="frozen"/>
      <selection pane="topRight" activeCell="C1" sqref="C1"/>
      <selection pane="bottomLeft" activeCell="A7" sqref="A7"/>
      <selection pane="bottomRight" activeCell="Y7" sqref="Y7"/>
    </sheetView>
  </sheetViews>
  <sheetFormatPr baseColWidth="10" defaultRowHeight="12.75" x14ac:dyDescent="0.2"/>
  <cols>
    <col min="1" max="1" width="26.85546875" style="37" customWidth="1"/>
    <col min="2" max="2" width="10.85546875" style="37" customWidth="1"/>
    <col min="3" max="3" width="7.28515625" style="37" customWidth="1"/>
    <col min="4" max="24" width="11.42578125" style="37" customWidth="1"/>
    <col min="25" max="16384" width="11.42578125" style="37"/>
  </cols>
  <sheetData>
    <row r="1" spans="1:30" x14ac:dyDescent="0.2">
      <c r="A1" s="38" t="s">
        <v>63</v>
      </c>
    </row>
    <row r="2" spans="1:30" x14ac:dyDescent="0.2">
      <c r="A2" s="38" t="s">
        <v>64</v>
      </c>
    </row>
    <row r="4" spans="1:30" x14ac:dyDescent="0.2">
      <c r="A4" s="56"/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</row>
    <row r="5" spans="1:30" x14ac:dyDescent="0.2">
      <c r="A5" s="53"/>
      <c r="B5" s="53"/>
      <c r="C5" s="53">
        <v>43405</v>
      </c>
      <c r="D5" s="53">
        <v>43435</v>
      </c>
      <c r="E5" s="53">
        <v>43466</v>
      </c>
      <c r="F5" s="53">
        <v>43497</v>
      </c>
      <c r="G5" s="53">
        <v>43525</v>
      </c>
      <c r="H5" s="53">
        <v>43556</v>
      </c>
      <c r="I5" s="53">
        <v>43586</v>
      </c>
      <c r="J5" s="53">
        <v>43617</v>
      </c>
      <c r="K5" s="53">
        <v>43647</v>
      </c>
      <c r="L5" s="53">
        <v>43678</v>
      </c>
      <c r="M5" s="53">
        <v>43709</v>
      </c>
      <c r="N5" s="53">
        <v>43739</v>
      </c>
      <c r="O5" s="53">
        <v>43770</v>
      </c>
      <c r="P5" s="53">
        <v>43800</v>
      </c>
      <c r="Q5" s="53">
        <v>43831</v>
      </c>
      <c r="R5" s="53">
        <v>43862</v>
      </c>
      <c r="S5" s="53">
        <v>43891</v>
      </c>
      <c r="T5" s="53">
        <v>43922</v>
      </c>
      <c r="U5" s="53">
        <v>43952</v>
      </c>
      <c r="V5" s="53">
        <v>43983</v>
      </c>
      <c r="W5" s="53">
        <v>44013</v>
      </c>
      <c r="X5" s="53">
        <v>44044</v>
      </c>
      <c r="Y5" s="53">
        <v>44075</v>
      </c>
      <c r="Z5" s="53">
        <v>44105</v>
      </c>
      <c r="AA5" s="53">
        <v>44136</v>
      </c>
      <c r="AB5" s="53">
        <v>44166</v>
      </c>
      <c r="AC5" s="53">
        <v>44197</v>
      </c>
      <c r="AD5" s="53">
        <v>44228</v>
      </c>
    </row>
    <row r="6" spans="1:30" ht="6.75" customHeight="1" x14ac:dyDescent="0.2">
      <c r="B6" s="57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</row>
    <row r="7" spans="1:30" x14ac:dyDescent="0.2">
      <c r="A7" s="58" t="s">
        <v>71</v>
      </c>
      <c r="B7" s="59" t="s">
        <v>65</v>
      </c>
      <c r="C7" s="60">
        <v>759996.87999999989</v>
      </c>
      <c r="D7" s="60">
        <v>756518.23099999991</v>
      </c>
      <c r="E7" s="60">
        <v>746061.31400000001</v>
      </c>
      <c r="F7" s="60">
        <v>703031.87900000007</v>
      </c>
      <c r="G7" s="60">
        <v>757733.304</v>
      </c>
      <c r="H7" s="60">
        <v>743916.54500000016</v>
      </c>
      <c r="I7" s="60">
        <v>788182.96099999989</v>
      </c>
      <c r="J7" s="60">
        <v>780770.61600000004</v>
      </c>
      <c r="K7" s="60">
        <v>812511.81099999999</v>
      </c>
      <c r="L7" s="60">
        <v>808996.99</v>
      </c>
      <c r="M7" s="60">
        <v>765805.92</v>
      </c>
      <c r="N7" s="60">
        <v>789600.46200000006</v>
      </c>
      <c r="O7" s="60">
        <v>731044.62599999993</v>
      </c>
      <c r="P7" s="60">
        <v>730095.63900000008</v>
      </c>
      <c r="Q7" s="60">
        <v>663063.59400000004</v>
      </c>
      <c r="R7" s="60">
        <v>717078.43700000015</v>
      </c>
      <c r="S7" s="60">
        <v>602586.451</v>
      </c>
      <c r="T7" s="60">
        <v>304323.08600000001</v>
      </c>
      <c r="U7" s="60">
        <v>464860.57200000004</v>
      </c>
      <c r="V7" s="60">
        <v>519535.82199999999</v>
      </c>
      <c r="W7" s="60">
        <v>693286.77100000007</v>
      </c>
      <c r="X7" s="60">
        <v>591412.5</v>
      </c>
      <c r="Y7" s="73">
        <f>+[31]Cliente_Libre!Z81</f>
        <v>399227.25099999999</v>
      </c>
      <c r="Z7" s="73">
        <f>+[31]Cliente_Libre!AA81</f>
        <v>461690.79700000002</v>
      </c>
      <c r="AA7" s="73">
        <f>+[31]Cliente_Libre!AB81</f>
        <v>432288.20000000007</v>
      </c>
      <c r="AB7" s="73">
        <f>+[31]Cliente_Libre!AC81</f>
        <v>460556.25</v>
      </c>
      <c r="AC7" s="73">
        <f>+[31]Cliente_Libre!AD81</f>
        <v>589124.54999999993</v>
      </c>
      <c r="AD7" s="73">
        <f>+[31]Cliente_Libre!AE81</f>
        <v>497952.51632</v>
      </c>
    </row>
    <row r="8" spans="1:30" x14ac:dyDescent="0.2">
      <c r="A8" s="58" t="s">
        <v>67</v>
      </c>
      <c r="B8" s="59" t="s">
        <v>65</v>
      </c>
      <c r="C8" s="60">
        <v>785380.775792</v>
      </c>
      <c r="D8" s="60">
        <v>781785.9399154</v>
      </c>
      <c r="E8" s="60">
        <v>771502.00480740005</v>
      </c>
      <c r="F8" s="60">
        <v>727005.26607390004</v>
      </c>
      <c r="G8" s="60">
        <v>783572.00966640003</v>
      </c>
      <c r="H8" s="60">
        <v>769284.09918450017</v>
      </c>
      <c r="I8" s="60">
        <v>815059.99997009989</v>
      </c>
      <c r="J8" s="60">
        <v>807394.89400560001</v>
      </c>
      <c r="K8" s="60">
        <v>840218.46375510003</v>
      </c>
      <c r="L8" s="60">
        <v>836583.78735899995</v>
      </c>
      <c r="M8" s="60">
        <v>791919.90187200007</v>
      </c>
      <c r="N8" s="60">
        <v>816525.8377542001</v>
      </c>
      <c r="O8" s="60">
        <v>755973.24774659995</v>
      </c>
      <c r="P8" s="60">
        <v>754991.90028990014</v>
      </c>
      <c r="Q8" s="60">
        <v>686071.90071179997</v>
      </c>
      <c r="R8" s="60">
        <v>741961.05876390007</v>
      </c>
      <c r="S8" s="60">
        <v>623496.20084970002</v>
      </c>
      <c r="T8" s="60">
        <v>314883.09708420001</v>
      </c>
      <c r="U8" s="60">
        <v>480991.23384840001</v>
      </c>
      <c r="V8" s="60">
        <v>537563.71502339991</v>
      </c>
      <c r="W8" s="60">
        <v>717343.82195370004</v>
      </c>
      <c r="X8" s="60">
        <v>611934.51374999993</v>
      </c>
      <c r="Y8" s="73">
        <f>+[31]Cliente_Libre!Z82</f>
        <v>413080.43660969997</v>
      </c>
      <c r="Z8" s="73">
        <f>+[31]Cliente_Libre!AA82</f>
        <v>477711.46765589999</v>
      </c>
      <c r="AA8" s="73">
        <f>+[31]Cliente_Libre!AB82</f>
        <v>447288.60054000007</v>
      </c>
      <c r="AB8" s="73">
        <f>+[31]Cliente_Libre!AC82</f>
        <v>476537.551875</v>
      </c>
      <c r="AC8" s="73">
        <f>+[31]Cliente_Libre!AD82</f>
        <v>609567.17188499984</v>
      </c>
      <c r="AD8" s="73">
        <f>+[31]Cliente_Libre!AE82</f>
        <v>515231.46863630397</v>
      </c>
    </row>
    <row r="9" spans="1:30" x14ac:dyDescent="0.2">
      <c r="A9" s="58" t="s">
        <v>68</v>
      </c>
      <c r="B9" s="59" t="s">
        <v>65</v>
      </c>
      <c r="C9" s="60">
        <v>25383.895792000112</v>
      </c>
      <c r="D9" s="60">
        <v>25267.708915400086</v>
      </c>
      <c r="E9" s="60">
        <v>25440.690807400038</v>
      </c>
      <c r="F9" s="60">
        <v>23973.387073899969</v>
      </c>
      <c r="G9" s="60">
        <v>25838.705666400027</v>
      </c>
      <c r="H9" s="60">
        <v>25367.554184500012</v>
      </c>
      <c r="I9" s="60">
        <v>26877.038970099995</v>
      </c>
      <c r="J9" s="60">
        <v>26624.278005599976</v>
      </c>
      <c r="K9" s="60">
        <v>27706.652755100047</v>
      </c>
      <c r="L9" s="60">
        <v>27586.79735899996</v>
      </c>
      <c r="M9" s="60">
        <v>26113.981872000033</v>
      </c>
      <c r="N9" s="60">
        <v>26925.375754200039</v>
      </c>
      <c r="O9" s="60">
        <v>24928.621746600023</v>
      </c>
      <c r="P9" s="60">
        <v>24896.261289900052</v>
      </c>
      <c r="Q9" s="60">
        <v>23008.306711799931</v>
      </c>
      <c r="R9" s="60">
        <v>24882.621763899922</v>
      </c>
      <c r="S9" s="60">
        <v>20909.74984970002</v>
      </c>
      <c r="T9" s="60">
        <v>10560.011084199999</v>
      </c>
      <c r="U9" s="60">
        <v>16130.661848399963</v>
      </c>
      <c r="V9" s="60">
        <v>18027.893023399927</v>
      </c>
      <c r="W9" s="60">
        <v>24057.050953699974</v>
      </c>
      <c r="X9" s="60">
        <v>20522.013749999925</v>
      </c>
      <c r="Y9" s="73">
        <f>+[31]Cliente_Libre!Z83</f>
        <v>13853.185609699984</v>
      </c>
      <c r="Z9" s="73">
        <f>+[31]Cliente_Libre!AA83</f>
        <v>16020.670655899972</v>
      </c>
      <c r="AA9" s="73">
        <f>+[31]Cliente_Libre!AB83</f>
        <v>15000.400540000002</v>
      </c>
      <c r="AB9" s="73">
        <f>+[31]Cliente_Libre!AC83</f>
        <v>15981.301875000005</v>
      </c>
      <c r="AC9" s="73">
        <f>+[31]Cliente_Libre!AD83</f>
        <v>20442.621884999913</v>
      </c>
      <c r="AD9" s="73">
        <f>+[31]Cliente_Libre!AE83</f>
        <v>17278.95231630397</v>
      </c>
    </row>
    <row r="10" spans="1:30" x14ac:dyDescent="0.2">
      <c r="A10" s="58"/>
      <c r="B10" s="62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0"/>
      <c r="Z10" s="60"/>
      <c r="AA10" s="60"/>
      <c r="AB10" s="60"/>
      <c r="AC10" s="60"/>
      <c r="AD10" s="60"/>
    </row>
    <row r="11" spans="1:30" x14ac:dyDescent="0.2">
      <c r="A11" s="58" t="s">
        <v>72</v>
      </c>
      <c r="B11" s="59" t="s">
        <v>66</v>
      </c>
      <c r="C11" s="60">
        <v>1130.589876456</v>
      </c>
      <c r="D11" s="60">
        <v>1130.5898763939999</v>
      </c>
      <c r="E11" s="60">
        <v>1130.589876456</v>
      </c>
      <c r="F11" s="60">
        <v>1130.589876456</v>
      </c>
      <c r="G11" s="60">
        <v>1130.589876456</v>
      </c>
      <c r="H11" s="60">
        <v>1130.589876456</v>
      </c>
      <c r="I11" s="60">
        <v>1040.932901142</v>
      </c>
      <c r="J11" s="60">
        <v>1061.045683782</v>
      </c>
      <c r="K11" s="60">
        <v>1070.593665802</v>
      </c>
      <c r="L11" s="60">
        <v>1069.6487939240001</v>
      </c>
      <c r="M11" s="60">
        <v>534.59128675800002</v>
      </c>
      <c r="N11" s="60">
        <v>1089.3722600880001</v>
      </c>
      <c r="O11" s="60">
        <v>1089.3722600880001</v>
      </c>
      <c r="P11" s="60">
        <v>1089.3722600879998</v>
      </c>
      <c r="Q11" s="60">
        <v>1089.3722600880001</v>
      </c>
      <c r="R11" s="60">
        <v>1089.3722600880001</v>
      </c>
      <c r="S11" s="60">
        <v>1089.3722600880001</v>
      </c>
      <c r="T11" s="60">
        <v>1089.3722600880001</v>
      </c>
      <c r="U11" s="60">
        <v>756.36032756400004</v>
      </c>
      <c r="V11" s="60">
        <v>835.43513767000002</v>
      </c>
      <c r="W11" s="60">
        <v>917.13874163800006</v>
      </c>
      <c r="X11" s="60">
        <v>846.69929239999988</v>
      </c>
      <c r="Y11" s="73">
        <f>+[31]Cliente_Libre!Z85</f>
        <v>778.49679999999989</v>
      </c>
      <c r="Z11" s="73">
        <f>+[31]Cliente_Libre!AA85</f>
        <v>919.74271999999996</v>
      </c>
      <c r="AA11" s="73">
        <f>+[31]Cliente_Libre!AB85</f>
        <v>919.74271999999996</v>
      </c>
      <c r="AB11" s="73">
        <f>+[31]Cliente_Libre!AC85</f>
        <v>919.74271999999996</v>
      </c>
      <c r="AC11" s="73">
        <f>+[31]Cliente_Libre!AD85</f>
        <v>919.74271999999996</v>
      </c>
      <c r="AD11" s="73">
        <f>+[31]Cliente_Libre!AE85</f>
        <v>919.74271999999996</v>
      </c>
    </row>
    <row r="12" spans="1:30" x14ac:dyDescent="0.2">
      <c r="A12" s="58" t="s">
        <v>69</v>
      </c>
      <c r="B12" s="59" t="s">
        <v>66</v>
      </c>
      <c r="C12" s="60">
        <v>1157.2717975403616</v>
      </c>
      <c r="D12" s="60">
        <v>1157.2717974768984</v>
      </c>
      <c r="E12" s="60">
        <v>1157.7240334909441</v>
      </c>
      <c r="F12" s="60">
        <v>1157.7240334909441</v>
      </c>
      <c r="G12" s="60">
        <v>1157.7240334909441</v>
      </c>
      <c r="H12" s="60">
        <v>1157.7240334909441</v>
      </c>
      <c r="I12" s="60">
        <v>1065.9152907694081</v>
      </c>
      <c r="J12" s="60">
        <v>1086.5107801927679</v>
      </c>
      <c r="K12" s="60">
        <v>1096.2879137812481</v>
      </c>
      <c r="L12" s="60">
        <v>1095.320364978176</v>
      </c>
      <c r="M12" s="60">
        <v>547.42147764019205</v>
      </c>
      <c r="N12" s="60">
        <v>1115.517194330112</v>
      </c>
      <c r="O12" s="60">
        <v>1115.517194330112</v>
      </c>
      <c r="P12" s="60">
        <v>1115.5171943301118</v>
      </c>
      <c r="Q12" s="60">
        <v>1115.8440060081384</v>
      </c>
      <c r="R12" s="60">
        <v>1115.8440060081384</v>
      </c>
      <c r="S12" s="60">
        <v>1115.8440060081384</v>
      </c>
      <c r="T12" s="60">
        <v>1115.8440060081384</v>
      </c>
      <c r="U12" s="60">
        <v>774.73988352380525</v>
      </c>
      <c r="V12" s="60">
        <v>855.736211515381</v>
      </c>
      <c r="W12" s="60">
        <v>939.42521305980347</v>
      </c>
      <c r="X12" s="60">
        <v>867.27408520531981</v>
      </c>
      <c r="Y12" s="73">
        <f>+[31]Cliente_Libre!Z86</f>
        <v>797.41427223999983</v>
      </c>
      <c r="Z12" s="73">
        <f>+[31]Cliente_Libre!AA86</f>
        <v>942.09246809599995</v>
      </c>
      <c r="AA12" s="73">
        <f>+[31]Cliente_Libre!AB86</f>
        <v>942.09246809599995</v>
      </c>
      <c r="AB12" s="73">
        <f>+[31]Cliente_Libre!AC86</f>
        <v>942.09246809599995</v>
      </c>
      <c r="AC12" s="73">
        <f>+[31]Cliente_Libre!AD86</f>
        <v>942.09246809599995</v>
      </c>
      <c r="AD12" s="73">
        <f>+[31]Cliente_Libre!AE86</f>
        <v>942.09246809599995</v>
      </c>
    </row>
    <row r="13" spans="1:30" x14ac:dyDescent="0.2">
      <c r="A13" s="58" t="s">
        <v>70</v>
      </c>
      <c r="B13" s="59" t="s">
        <v>66</v>
      </c>
      <c r="C13" s="60">
        <v>26.681921084361647</v>
      </c>
      <c r="D13" s="60">
        <v>26.681921082898498</v>
      </c>
      <c r="E13" s="60">
        <v>27.13415703494411</v>
      </c>
      <c r="F13" s="60">
        <v>27.13415703494411</v>
      </c>
      <c r="G13" s="60">
        <v>27.13415703494411</v>
      </c>
      <c r="H13" s="60">
        <v>27.13415703494411</v>
      </c>
      <c r="I13" s="60">
        <v>24.982389627408111</v>
      </c>
      <c r="J13" s="60">
        <v>25.465096410767956</v>
      </c>
      <c r="K13" s="60">
        <v>25.694247979248075</v>
      </c>
      <c r="L13" s="60">
        <v>25.671571054175956</v>
      </c>
      <c r="M13" s="60">
        <v>12.830190882192028</v>
      </c>
      <c r="N13" s="60">
        <v>26.144934242111958</v>
      </c>
      <c r="O13" s="60">
        <v>26.144934242111958</v>
      </c>
      <c r="P13" s="60">
        <v>26.144934242111958</v>
      </c>
      <c r="Q13" s="60">
        <v>26.471745920138346</v>
      </c>
      <c r="R13" s="60">
        <v>26.471745920138346</v>
      </c>
      <c r="S13" s="60">
        <v>26.471745920138346</v>
      </c>
      <c r="T13" s="60">
        <v>26.471745920138346</v>
      </c>
      <c r="U13" s="60">
        <v>18.379555959805202</v>
      </c>
      <c r="V13" s="60">
        <v>20.301073845380984</v>
      </c>
      <c r="W13" s="60">
        <v>22.286471421803412</v>
      </c>
      <c r="X13" s="60">
        <v>20.57479280531993</v>
      </c>
      <c r="Y13" s="73">
        <f>+[31]Cliente_Libre!Z87</f>
        <v>18.917472239999938</v>
      </c>
      <c r="Z13" s="73">
        <f>+[31]Cliente_Libre!AA87</f>
        <v>22.349748095999985</v>
      </c>
      <c r="AA13" s="73">
        <f>+[31]Cliente_Libre!AB87</f>
        <v>22.349748095999985</v>
      </c>
      <c r="AB13" s="73">
        <f>+[31]Cliente_Libre!AC87</f>
        <v>22.349748095999985</v>
      </c>
      <c r="AC13" s="73">
        <f>+[31]Cliente_Libre!AD87</f>
        <v>22.349748095999985</v>
      </c>
      <c r="AD13" s="73">
        <f>+[31]Cliente_Libre!AE87</f>
        <v>22.349748095999985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Resumen</vt:lpstr>
      <vt:lpstr>Potencias</vt:lpstr>
      <vt:lpstr>Energía Alimentadores</vt:lpstr>
      <vt:lpstr>Cliente Libre</vt:lpstr>
      <vt:lpstr>Resumen!Área_de_impresión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Isabel Chavez Arteaga</dc:creator>
  <cp:lastModifiedBy>Karen Isabel Chavez Arteaga</cp:lastModifiedBy>
  <dcterms:created xsi:type="dcterms:W3CDTF">2020-04-15T23:06:22Z</dcterms:created>
  <dcterms:modified xsi:type="dcterms:W3CDTF">2021-05-05T17:42:37Z</dcterms:modified>
</cp:coreProperties>
</file>