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Pablo\OneDrive - Enel Spa\2020\Tx\Estudio Nacional\Inf. Final Prel. Tx Nacional\"/>
    </mc:Choice>
  </mc:AlternateContent>
  <bookViews>
    <workbookView xWindow="0" yWindow="0" windowWidth="28800" windowHeight="11400" tabRatio="764"/>
  </bookViews>
  <sheets>
    <sheet name="Obs. Inf Final Pre STN" sheetId="1" r:id="rId1"/>
    <sheet name="Terrenos" sheetId="14" r:id="rId2"/>
    <sheet name="Servidumbres" sheetId="15" r:id="rId3"/>
    <sheet name="GIS" sheetId="13" r:id="rId4"/>
    <sheet name="Error Calificación - Chena_CN" sheetId="12" r:id="rId5"/>
    <sheet name="SE_Polpaico" sheetId="11" r:id="rId6"/>
  </sheets>
  <definedNames>
    <definedName name="_xlnm.Print_Area" localSheetId="0">'Obs. Inf Final Pre STN'!$B$2:$H$7</definedName>
  </definedNames>
  <calcPr calcId="162913"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3" i="14" l="1"/>
  <c r="J10" i="14"/>
  <c r="U11" i="15"/>
  <c r="AC19" i="15"/>
  <c r="AF19" i="15" s="1"/>
  <c r="W3" i="15" s="1"/>
  <c r="AC21" i="15"/>
  <c r="AF21" i="15" s="1"/>
  <c r="W7" i="15" s="1"/>
  <c r="AB17" i="15"/>
  <c r="AE17" i="15" s="1"/>
  <c r="V22" i="15"/>
  <c r="R22" i="15"/>
  <c r="L22" i="15"/>
  <c r="H22" i="15"/>
  <c r="Z21" i="15"/>
  <c r="P21" i="15"/>
  <c r="AB21" i="15" s="1"/>
  <c r="Z20" i="15"/>
  <c r="AA20" i="15" s="1"/>
  <c r="P20" i="15"/>
  <c r="AB20" i="15" s="1"/>
  <c r="AE20" i="15" s="1"/>
  <c r="W6" i="15" s="1"/>
  <c r="Z19" i="15"/>
  <c r="P19" i="15"/>
  <c r="AB19" i="15" s="1"/>
  <c r="Z18" i="15"/>
  <c r="AC18" i="15" s="1"/>
  <c r="AF18" i="15" s="1"/>
  <c r="W9" i="15" s="1"/>
  <c r="P18" i="15"/>
  <c r="AB18" i="15" s="1"/>
  <c r="Z17" i="15"/>
  <c r="Z22" i="15" s="1"/>
  <c r="P17" i="15"/>
  <c r="AA17" i="15" s="1"/>
  <c r="AD19" i="15" l="1"/>
  <c r="AE19" i="15"/>
  <c r="AE21" i="15"/>
  <c r="AD21" i="15"/>
  <c r="AD18" i="15"/>
  <c r="AE18" i="15"/>
  <c r="AC17" i="15"/>
  <c r="AF17" i="15" s="1"/>
  <c r="AC20" i="15"/>
  <c r="AA21" i="15"/>
  <c r="P22" i="15"/>
  <c r="AA18" i="15"/>
  <c r="AA19" i="15"/>
  <c r="AG18" i="15" l="1"/>
  <c r="W10" i="15"/>
  <c r="W8" i="15"/>
  <c r="AG21" i="15"/>
  <c r="AG19" i="15"/>
  <c r="W4" i="15"/>
  <c r="AA22" i="15"/>
  <c r="AD20" i="15"/>
  <c r="AF20" i="15"/>
  <c r="AD17" i="15"/>
  <c r="AB22" i="15"/>
  <c r="AC22" i="15"/>
  <c r="AG20" i="15" l="1"/>
  <c r="W5" i="15"/>
  <c r="W11" i="15" s="1"/>
  <c r="AF22" i="15"/>
  <c r="AG17" i="15"/>
  <c r="AG22" i="15" s="1"/>
  <c r="AE22" i="15"/>
  <c r="AD22" i="15"/>
</calcChain>
</file>

<file path=xl/sharedStrings.xml><?xml version="1.0" encoding="utf-8"?>
<sst xmlns="http://schemas.openxmlformats.org/spreadsheetml/2006/main" count="1037" uniqueCount="301">
  <si>
    <t>N°</t>
  </si>
  <si>
    <t>Propuesta</t>
  </si>
  <si>
    <t>Observación</t>
  </si>
  <si>
    <t>Nombre de Empresa o Asociación</t>
  </si>
  <si>
    <t>CHENA - CERRO NAVIA 220 KV / TRONCAL</t>
  </si>
  <si>
    <t>ALTO JAHUEL - CERRO NAVIA 220 KV / ALTO JAHUEL - CERRO NAVIA CTO1</t>
  </si>
  <si>
    <t>ALTO JAHUEL - CERRO NAVIA 220 KV / ALTO JAHUEL - CERRO NAVIA CTO2</t>
  </si>
  <si>
    <t>CHENA - CERRO NAVIA 220 KV / TRONCAL / CTO1</t>
  </si>
  <si>
    <t>P_513</t>
  </si>
  <si>
    <t>Alto Jahuel 220-&gt;Chena 220</t>
  </si>
  <si>
    <t>N_3</t>
  </si>
  <si>
    <t>CHENA - CERRO NAVIA 220 KV / TRONCAL / CTO2</t>
  </si>
  <si>
    <t>Cerro Navia 220-&gt;Chena 220</t>
  </si>
  <si>
    <t>N_24</t>
  </si>
  <si>
    <t>RecargoInteresesIntercalarios</t>
  </si>
  <si>
    <t>RecargoIngenieria</t>
  </si>
  <si>
    <t>RecargoFlete</t>
  </si>
  <si>
    <t>RecargoBodegaje</t>
  </si>
  <si>
    <t>NombreTramo</t>
  </si>
  <si>
    <t>IdTramo</t>
  </si>
  <si>
    <t>NombreCircuito</t>
  </si>
  <si>
    <t>IdCircuito</t>
  </si>
  <si>
    <t>NombreLinea</t>
  </si>
  <si>
    <t>IdLinea</t>
  </si>
  <si>
    <t>IdEmpresaPropietaria</t>
  </si>
  <si>
    <t>NombreTramoTransporte</t>
  </si>
  <si>
    <t>IdCalificacionCodigo</t>
  </si>
  <si>
    <t>Cantidad</t>
  </si>
  <si>
    <t>IdPano</t>
  </si>
  <si>
    <t xml:space="preserve">La calificación de las estructuras de acero: 805617, 805618 y 805619 son incorrectas.
</t>
  </si>
  <si>
    <t>Nombre Archivo</t>
  </si>
  <si>
    <t>Identificación del Título, Subtítulo y Número de página, u otro</t>
  </si>
  <si>
    <t>6.1.5.5</t>
  </si>
  <si>
    <t>dbo_TramosTransporte_Conductores</t>
  </si>
  <si>
    <t>dbo_TramosTransporte_EstructuraConAcero</t>
  </si>
  <si>
    <t>dbo_TramosTransporte_AccesoriosEstructuras</t>
  </si>
  <si>
    <t>°Informe de Avance N°2, 9 de marzo.docx
°Archivo - intereses intercalarios.xlsx</t>
  </si>
  <si>
    <t>dbo_VI_TramoSubestacion_Detalle</t>
  </si>
  <si>
    <t>En la base de datos existen elementos de dos subestaciones diferentes: Polpaico calificada Nacional y Polpaico Chilectra Calificada Zonal y en la valorización Nacional se están considerando elementos de ambas subestaciones</t>
  </si>
  <si>
    <t>P_111</t>
  </si>
  <si>
    <t>POLPAICO</t>
  </si>
  <si>
    <t>SE-N_56</t>
  </si>
  <si>
    <t>RecargoGastosGenerales</t>
  </si>
  <si>
    <t>ValorHHMontajeHormigon</t>
  </si>
  <si>
    <t>CantidadHHMontajeHormigon</t>
  </si>
  <si>
    <t>ValorUnitarioHormigon</t>
  </si>
  <si>
    <t>ValorUnitarioHHMontajePernos</t>
  </si>
  <si>
    <t>CantidadHHMontajeKgPernos</t>
  </si>
  <si>
    <t>ValorUnitarioKgPernos</t>
  </si>
  <si>
    <t>ValorHHMontajeKg</t>
  </si>
  <si>
    <t>CantidadHHMontajeKg</t>
  </si>
  <si>
    <t>ValorUnitarioKgAcero</t>
  </si>
  <si>
    <t>ValorHHMontaje</t>
  </si>
  <si>
    <t>CantidadHHMontaje</t>
  </si>
  <si>
    <t>ValorUnitario</t>
  </si>
  <si>
    <t>PesoPernos</t>
  </si>
  <si>
    <t>Unidad</t>
  </si>
  <si>
    <t>VidaUtil</t>
  </si>
  <si>
    <t>FuenteDato</t>
  </si>
  <si>
    <t>PorcAsig_ElementosComunes</t>
  </si>
  <si>
    <t>IdTipoVidaUtil</t>
  </si>
  <si>
    <t>TensionPano</t>
  </si>
  <si>
    <t>DescripcionPano</t>
  </si>
  <si>
    <t>IdPatioSSEE</t>
  </si>
  <si>
    <t>NombreSubestacion</t>
  </si>
  <si>
    <t>IdSubestacion</t>
  </si>
  <si>
    <t>009201700001</t>
  </si>
  <si>
    <t>IdDeclaracion</t>
  </si>
  <si>
    <t>Dato Obtenido desde Relacion Barras</t>
  </si>
  <si>
    <t>EEE</t>
  </si>
  <si>
    <t>gl</t>
  </si>
  <si>
    <t>Tabla en Base Dato PrecioInterruptores
Hoja en excel "InterruptoresPanos"</t>
  </si>
  <si>
    <t>En el cálculo del interés intercalario no se incluye los costos de terrenos y servidumbres. La inversión en  estos conceptos se efectúa con anticipación a la instalación técnica y por lo tanto el periodo a considerar no es el mismo como tampoco los desembolsos.</t>
  </si>
  <si>
    <t xml:space="preserve">La calificación de los accesorios asociados a las estructuras de acero: 805617, 805618 y 805619, del circuito Idcircuito 805613, IdTramo 805615, son incorrectas.
</t>
  </si>
  <si>
    <t>Las estructuras de acero: 805617, 805618 y 805619 son parte del Tramo Transporte N_24 y N_34, de propiedad de Chena S.A. Se debe rectificar la calificación y asignar los recargos correspondientes.</t>
  </si>
  <si>
    <t>Los conductores 805655 y 805656 son parte del Tramo Transporte N_34, de propiedad de Chena S.A. Se debe rectificar la calificación y asignar los recargos correspondientes.</t>
  </si>
  <si>
    <t>°BDC_2017_ENTREGA_CNE_MOD_ELEQUIPOS_2
°Precios Unit Elementos STN BD Est 2019.xlsx</t>
  </si>
  <si>
    <t>BDC_2017_ENTREGA_CNE_MOD_ELEQUIPOS_2</t>
  </si>
  <si>
    <t>Base Dato "BDC_2017_ENTREGA_CNE_MOD_ELEQUIPOS_2"
Tabla "dbo_TramosTransporte_AccesoriosEstructuras"</t>
  </si>
  <si>
    <t>Base Dato "BDC_2017_ENTREGA_CNE_MOD_ELEQUIPOS_2"
Tabla "dbo_TramosTransporte_EstructuraConAcero"</t>
  </si>
  <si>
    <t xml:space="preserve">Base Dato "BDC_2017_ENTREGA_CNE_MOD_ELEQUIPOS_2"
</t>
  </si>
  <si>
    <t>Base Dato "BDC_2017_ENTREGA_CNE_MOD_ELEQUIPOS_2"
Tabla "dbo_TramosTransporte_Conductores"</t>
  </si>
  <si>
    <t/>
  </si>
  <si>
    <t>PorcAsigSistema</t>
  </si>
  <si>
    <t>IdNodo</t>
  </si>
  <si>
    <t>Descripcion</t>
  </si>
  <si>
    <t>OCI</t>
  </si>
  <si>
    <t>PATIO</t>
  </si>
  <si>
    <t>MARCO DE BARRA 3</t>
  </si>
  <si>
    <t>MARCO DE BARRA 1</t>
  </si>
  <si>
    <t>MARCO DE BARRA 2</t>
  </si>
  <si>
    <t>TP DE BARRA</t>
  </si>
  <si>
    <t>Observaciones</t>
  </si>
  <si>
    <t>IdOOCC</t>
  </si>
  <si>
    <t>EST</t>
  </si>
  <si>
    <t>VolumenHormigon</t>
  </si>
  <si>
    <t>IdTipoHormigon</t>
  </si>
  <si>
    <t>PesoAcero</t>
  </si>
  <si>
    <t>IdEquipoSoportado</t>
  </si>
  <si>
    <t>IdTipoAcero</t>
  </si>
  <si>
    <t>IdEstructuraSubEstacion</t>
  </si>
  <si>
    <t>DESCONECTADOR FUSIBLE 25 KV 200E A - UNIP</t>
  </si>
  <si>
    <t>IdTipoElementoComunPatioSSEE</t>
  </si>
  <si>
    <t>IdElementoComunPatioSSEE</t>
  </si>
  <si>
    <t>ESTRUCTURAS SSEE ELEMENTOS RELACIONADOS POR BARRAS</t>
  </si>
  <si>
    <t>Galvanizado A37</t>
  </si>
  <si>
    <t>Recargo Comunes Patios menores a 34 kV</t>
  </si>
  <si>
    <t>Estructuras Barras</t>
  </si>
  <si>
    <t>Si</t>
  </si>
  <si>
    <t>Galvanizado A 52</t>
  </si>
  <si>
    <t>IdTipoFamiliaElemento</t>
  </si>
  <si>
    <t>DescripcionEstructura</t>
  </si>
  <si>
    <t>TipoHormigon</t>
  </si>
  <si>
    <t>TipoAcero</t>
  </si>
  <si>
    <t>TipoRecargo</t>
  </si>
  <si>
    <t>IdRecargo</t>
  </si>
  <si>
    <t>SubItem</t>
  </si>
  <si>
    <t>Observacion</t>
  </si>
  <si>
    <t>Valorizar</t>
  </si>
  <si>
    <t>IdCalificacionPano</t>
  </si>
  <si>
    <t>dbo_TramoSSEE_EstructurasSubEstacion</t>
  </si>
  <si>
    <t>M3</t>
  </si>
  <si>
    <t>EMPLANTILLADO HORM. 170 KG CEM/M3</t>
  </si>
  <si>
    <t>OOCC Varios Obtenidos desde Relacion Barras</t>
  </si>
  <si>
    <t>OOCC de Barras</t>
  </si>
  <si>
    <t>Fundacion Equipos SS/EE</t>
  </si>
  <si>
    <t>EXCAVACIÓN A MANO</t>
  </si>
  <si>
    <t>RETIRO DE EXCEDENTES</t>
  </si>
  <si>
    <t>RELLENO CON MATERIAL DE OBRA</t>
  </si>
  <si>
    <t>EXCAVACIÓN A MAQUINA</t>
  </si>
  <si>
    <t>POSTE 11.5 M</t>
  </si>
  <si>
    <t>HORMIGÓN GRADO H-10</t>
  </si>
  <si>
    <t>PATIOS</t>
  </si>
  <si>
    <t>M</t>
  </si>
  <si>
    <t>SOLERILLAS</t>
  </si>
  <si>
    <t>RELLENO CON GRAVILLA</t>
  </si>
  <si>
    <t>CU</t>
  </si>
  <si>
    <t>POSTE HORMIGON ARMADO 7.2 MTS</t>
  </si>
  <si>
    <t>KG</t>
  </si>
  <si>
    <t>ENFIERRADURAS</t>
  </si>
  <si>
    <t>HORMIGÓN GRADO H-20</t>
  </si>
  <si>
    <t>RELLENO CON SUELO CEMENTO</t>
  </si>
  <si>
    <t>LT</t>
  </si>
  <si>
    <t>GROUTING</t>
  </si>
  <si>
    <t xml:space="preserve">PERNOS DE ANCLAJE </t>
  </si>
  <si>
    <t>M2</t>
  </si>
  <si>
    <t>MOLDAJE</t>
  </si>
  <si>
    <t>TipoMaterial</t>
  </si>
  <si>
    <t>DescripcionOOCC</t>
  </si>
  <si>
    <t>TipoOOCC</t>
  </si>
  <si>
    <t>IdTipoMaterial</t>
  </si>
  <si>
    <t>dbo_TramoSSEE_MaterialesOOCC.NombreSubestacion</t>
  </si>
  <si>
    <t>dbo_TramoSSEE_MaterialesOOCC.IdSubestacion</t>
  </si>
  <si>
    <t>IdTrafo_Calificado_OOCC</t>
  </si>
  <si>
    <t>dbo_TramoTransporte_MaterialesOOCC</t>
  </si>
  <si>
    <t>Intemperie</t>
  </si>
  <si>
    <t>Accesorios y Materiales auxiliares</t>
  </si>
  <si>
    <t>dbo_TramoSSEE_ElementosComunesPatiosSSEE.NombreSubestacion</t>
  </si>
  <si>
    <t>dbo_TramoSSEE_ElementosComunesPatiosSSEE.IdSubestacion</t>
  </si>
  <si>
    <t>DescripcionPatioSSEE</t>
  </si>
  <si>
    <t>TipoElementoComunPatioSSEE</t>
  </si>
  <si>
    <t>dbo_TramoSSEE_ElementosComunesPatiosSSEE</t>
  </si>
  <si>
    <t>Datos de las siguientes tablas que correponden a subestación 856799 POLPAICO (CHILECTRA) del  segmento Zonal y no deben ser incluidos en Informe Nacional</t>
  </si>
  <si>
    <t>dbo_TramoTransporte_Linea</t>
  </si>
  <si>
    <t>IdTramoTransporteLinea</t>
  </si>
  <si>
    <t>IdEmpresaPropietariaTramo</t>
  </si>
  <si>
    <t>IdTramoAuxiliar1</t>
  </si>
  <si>
    <t>IdTramoAuxiliar2</t>
  </si>
  <si>
    <t>IdTramoAuxiliar3</t>
  </si>
  <si>
    <t>IdTramoAuxiliar4</t>
  </si>
  <si>
    <t>IdEstructuraSeccionamientoInic</t>
  </si>
  <si>
    <t>IdEstructuraSeccionamientoFinal</t>
  </si>
  <si>
    <t>ValorizarTramo</t>
  </si>
  <si>
    <t>ObservacionTramo</t>
  </si>
  <si>
    <t>La calificación para los conductores 805655 y 805656 se mantiene como N_3, lo que es incorrecto.</t>
  </si>
  <si>
    <t>La clase de interruptor 809330 le corresponde el tipo de interruptor=11 que es un equipo de desconexión encapsulado GIS, característica que aún no se está considerando al asignársele su precio.</t>
  </si>
  <si>
    <t>Base de datos CNE_Tx</t>
  </si>
  <si>
    <t>CNE_Tx.bak</t>
  </si>
  <si>
    <t>Las bases del Estudio establecen: "La valorización y resultados del o los respectivos Estudios del segmento de transmisión, así como de cada sistema zonal, deberán informarse en el formato “CNE_Tx.bak”, que forma parte íntegra de las Bases, 
para  ser  abiertos,  cargados  y  manipulados  en  una  base  SQL  Server  2012,  debiendo  considerar  las modificaciones  al  modelo  de  base  de  datos  producto  de  lo  indicado  en  el  punto  3.4.1.1,  y  aquellas necesarias para una correcta representación de los resultados conforme a lo dispuesto en las presentes Bases. "</t>
  </si>
  <si>
    <t xml:space="preserve">Se mantiene el error de calificación de IdTramo 805615 como N_3, lo que repercute en que los elementos asociados, también se les asignen esta calificación. </t>
  </si>
  <si>
    <t xml:space="preserve">El IdTramo 805615, de propiedad de Chena S.A, no pertenece a la línea Alto Jahuel - Chena. Es parte inicial del Tramo Transporte N_34. Corresponde al Circuito 1 de la línea Chena - Cerro Navia (IdLinea 805612). Este tramo llega a SE Neptuno de Transelec, por lo que su calificación corresponde a N_34. Se adjunta unilineal en hoja "Error Calificación - Chena_CN" con los tramos mencionados. </t>
  </si>
  <si>
    <t>Los accesorios asociados a las estructuras de acero: 805617, 805618 y 805619,  del circuito Idcircuito 805613, IdTramo 805615,  son parte del Tramo Transporte N_34, de propiedad de Chena S.A. Se debe rectificar la calificación y asignar los recargos correspondientes. Pertenecen al Circuito 1 de la Línea Chena - Cerro Navia</t>
  </si>
  <si>
    <t>Para dar cumplimiento a las bases respecto del punto planteado se deben llenar las tablas que conforman el sistema de cuentas de CNE, esto incluye completar las tablas de precios, recargos que permitan a través de esas tablas obtener el valor de inversión.</t>
  </si>
  <si>
    <t>Se debe considerar la característica GIS del interruptor para su valorización. Se indicó que se aceptaba la observación pero el valor no fue corregido, al respecto se adjunta valor de referencia de precios en hoja "GIS" de un proyecto de 4 posiciones (configuración interruptor y medio) y una protección que forma parte de la unidad. Esto corresponde al proyecto Nueva Lampa.</t>
  </si>
  <si>
    <t xml:space="preserve">6. Metodología Aplicada
6.1 Metodología aplicada a la determinación de V.I.
6.1.5.5 Intereses intercalarios
</t>
  </si>
  <si>
    <t xml:space="preserve">Numeral 
Ej.: 3.4.1.4  letra a) </t>
  </si>
  <si>
    <r>
      <t>La gran mayoría de las observaciones entregadas con anterioridad fueron recogidas, pero quedan algunas que es necesario corregir. Se adjunta en la hoja "</t>
    </r>
    <r>
      <rPr>
        <b/>
        <sz val="11"/>
        <color rgb="FF000000"/>
        <rFont val="Calibri"/>
        <family val="2"/>
        <scheme val="minor"/>
      </rPr>
      <t>SE_Polpaico</t>
    </r>
    <r>
      <rPr>
        <sz val="11"/>
        <color rgb="FF000000"/>
        <rFont val="Calibri"/>
        <family val="2"/>
        <scheme val="minor"/>
      </rPr>
      <t>" los elemento que se deben eliminar de la valorización Nacional.</t>
    </r>
  </si>
  <si>
    <t>Las bases son claras al señalar que si se requiere nuevas familias o subfamilias el consultor tiene la facultad para crearlas de modo de representar adecuadamente las características físicas y técnicas:3.4.1.4 b) "El consultor podrá, para cada recargo, incorporar familias o subfamilias adicionales, con el objeto de representar adecuadamente las características físicas y técnicas de cada conjunto de instalaciones de características similares considerando, entre otras, tipo de instalación, tecnología y las diferentes condiciones geográficas en las que se emplaza, debiendo detallar y justificar en el Estudio la segmentación aplicada.". Dado que el valor de los terrenos y servidumbres varía bastante en distintas instalaciones , se deben crear familias de terreno y servidumbre separada por tensión y ubicación geográfica diferenciada en urbano/rural  o algún parámetro adecuado que refleje los distintos tiempos que se utilizan en la adquisición de terrenos y el establecimientos de las servidumbres para obtener el recargo interés intercalario. Adicionalmente, las instalaciones de las SSEE pueden pertenecer a empresas distintas a la propietaria del terreno o servidumbre, por lo que unificar los gastos de terreno dentro de los proyectos, se les estaría alterando los tiempos y costos de estos.  En respuesta a los comentarios del consultor, No se requiere una carta Gantt dado que es un único desembolso inicial del 100% con un periodo que va desde la adquisición del terreno o pago de servidumbres hasta el inicio del proyecto más la duración del proyecto. Dado que existe un solo pago en el flujo de este cálculo es posible efectuarlo directamente de manera porcentual.</t>
  </si>
  <si>
    <t xml:space="preserve">Base Dato "BDC_2017_ENTREGA_CNE_MOD_ELEQUIPOS_2"
Tabla "dbo_VI_TramoSubestacion_Detalle"
</t>
  </si>
  <si>
    <t>PorcAsig_HAE_EDA_MitigacionAmb</t>
  </si>
  <si>
    <t>PorcAsig_CableGuardia</t>
  </si>
  <si>
    <t>PorcAsig_EstructuraSSEE</t>
  </si>
  <si>
    <t>Elemento</t>
  </si>
  <si>
    <t>IdElemento</t>
  </si>
  <si>
    <t>TipoMoneda</t>
  </si>
  <si>
    <t>Monto_EDA_MitigacionAmb</t>
  </si>
  <si>
    <t>P_Cantidad</t>
  </si>
  <si>
    <t>N_109</t>
  </si>
  <si>
    <t>Polpaico 220-&gt;Tap El Manzano 220</t>
  </si>
  <si>
    <t>POLPAICO - EL SALTO 220 KV / POLPAICO - TAP EL MANZANO CTO2</t>
  </si>
  <si>
    <t>Recargo Lineas entre 5 y 25 km</t>
  </si>
  <si>
    <t>TYC</t>
  </si>
  <si>
    <t>Dato Obtenido desde Relacion Lineas Calificadas</t>
  </si>
  <si>
    <t>SERVIDUMBRES</t>
  </si>
  <si>
    <t>dólar</t>
  </si>
  <si>
    <t>POLPAICO - EL SALTO 220 KV / POLPAICO - TAP EL MANZANO CTO1</t>
  </si>
  <si>
    <t>N_132</t>
  </si>
  <si>
    <t>Tap El Manzano 220-&gt;Tap Chicureo 220</t>
  </si>
  <si>
    <t>POLPAICO - EL SALTO 220 KV / TAP EL MANZANO - TAP CHICUREO CTO2</t>
  </si>
  <si>
    <t>Recargo Lineas entre 25 y 50 km</t>
  </si>
  <si>
    <t>POLPAICO - EL SALTO 220 KV / TAP EL MANZANO - TAP CHICUREO CTO1</t>
  </si>
  <si>
    <t>N_4</t>
  </si>
  <si>
    <t>Alto Jahuel 220-&gt;Los Almendros 220</t>
  </si>
  <si>
    <t>ALTO JAHUEL - LOS ALMENDROS 220 KV / ALTO JAHUEL - LOS ALMENDROS CTO2</t>
  </si>
  <si>
    <t>ALTO JAHUEL - LOS ALMENDROS 220 KV / ALTO JAHUEL - LOS ALMENDROS CTO1</t>
  </si>
  <si>
    <t xml:space="preserve">Valor de servidumbre de instalaciones de transmisión </t>
  </si>
  <si>
    <t xml:space="preserve">De acuerdo a valor fijado en Decreto 14 </t>
  </si>
  <si>
    <t>CIRCUITO 1</t>
  </si>
  <si>
    <t>CIRCUITO 2</t>
  </si>
  <si>
    <t>Total</t>
  </si>
  <si>
    <t>Valor $ D14 al 31.12.2009</t>
  </si>
  <si>
    <t>Valor US$ D14 al 31.12.2017</t>
  </si>
  <si>
    <t>Código Línea</t>
  </si>
  <si>
    <t>Código Tramo</t>
  </si>
  <si>
    <t>Nombre Servidumbre</t>
  </si>
  <si>
    <t>Propietario</t>
  </si>
  <si>
    <t>CODIGO D14 CTO I</t>
  </si>
  <si>
    <t>Tramo_Long_Km</t>
  </si>
  <si>
    <t>FranjaServidumbre_m</t>
  </si>
  <si>
    <t>PropietarioCod</t>
  </si>
  <si>
    <t>Año</t>
  </si>
  <si>
    <t>aVI Terreno</t>
  </si>
  <si>
    <t>Int%</t>
  </si>
  <si>
    <t>BI_US$ %</t>
  </si>
  <si>
    <t>CE_US$ %</t>
  </si>
  <si>
    <t>VI terreno US$ al 31.12.2009 CTO I</t>
  </si>
  <si>
    <t>CODIGO D14 CTO II</t>
  </si>
  <si>
    <t>VI terreno US$ al 31.12.2009 CTO II</t>
  </si>
  <si>
    <t>Valor serv. Decreto 14 US$ al 31.12.2009</t>
  </si>
  <si>
    <t xml:space="preserve">Circuito I </t>
  </si>
  <si>
    <t>Circuito II</t>
  </si>
  <si>
    <t>TOTAL</t>
  </si>
  <si>
    <t>105-0</t>
  </si>
  <si>
    <t>105A</t>
  </si>
  <si>
    <t>SERVIDUMBRE ALTO JAHUEL - BUIN</t>
  </si>
  <si>
    <t>110-0</t>
  </si>
  <si>
    <t>110A</t>
  </si>
  <si>
    <t>SERVIDUMBRE ALTO JAHUEL - LOS ALMENDROS</t>
  </si>
  <si>
    <t>Lx_SIC 3_779</t>
  </si>
  <si>
    <t>Lx_SIC 3_780</t>
  </si>
  <si>
    <t>115-6</t>
  </si>
  <si>
    <t>115A</t>
  </si>
  <si>
    <t>SERVIDUMBRE POLPAICO-EL MANZANO</t>
  </si>
  <si>
    <t>Lx_SIC 3_712</t>
  </si>
  <si>
    <t>Lx_SIC 3_713</t>
  </si>
  <si>
    <t>115B</t>
  </si>
  <si>
    <t>SERVIDUMBRE EL MANZANO - EL SALTO</t>
  </si>
  <si>
    <t>Lx_SIC 3_714</t>
  </si>
  <si>
    <t>Lx_SIC 3_715</t>
  </si>
  <si>
    <t>195-0</t>
  </si>
  <si>
    <t>195A</t>
  </si>
  <si>
    <t>SERVIDUMBRE TAP CHENA- CHENA</t>
  </si>
  <si>
    <t>Lx_SIC 3_781</t>
  </si>
  <si>
    <t>Lx_SIC 3_782</t>
  </si>
  <si>
    <t>IPC</t>
  </si>
  <si>
    <t>US$</t>
  </si>
  <si>
    <t xml:space="preserve">Valor de terrenos de instalaciones de transmisión </t>
  </si>
  <si>
    <t>De acuerdo a valor fijado en Decreto 14</t>
  </si>
  <si>
    <t>Nombre Terreno</t>
  </si>
  <si>
    <t>SistemaStxCod D14</t>
  </si>
  <si>
    <t>SSEECod D14</t>
  </si>
  <si>
    <t>Superficie M2 Decreto 14</t>
  </si>
  <si>
    <t>Valor terreno Decreto 14 US$ al 31.12.2009</t>
  </si>
  <si>
    <t>Valor terreno Decreto 14  $ al 31.12.2009</t>
  </si>
  <si>
    <t>303</t>
  </si>
  <si>
    <t>TERRENO DE S/E CHENA</t>
  </si>
  <si>
    <t>SIC3</t>
  </si>
  <si>
    <t>SSEE_81</t>
  </si>
  <si>
    <t>Valor Decreto 14</t>
  </si>
  <si>
    <t>Valor terreno total  US$ al 31.12.2017</t>
  </si>
  <si>
    <t>Superficie</t>
  </si>
  <si>
    <t>Monto_EDA_Terreno</t>
  </si>
  <si>
    <t>SE-N_12</t>
  </si>
  <si>
    <t>CHENA</t>
  </si>
  <si>
    <t>Recargo Comunes Subestacion</t>
  </si>
  <si>
    <t>Dato Obtenido desde Relacion Subestaciones</t>
  </si>
  <si>
    <t>TERRENOS</t>
  </si>
  <si>
    <t>Dolar</t>
  </si>
  <si>
    <t xml:space="preserve">Base Dato "BDC_2017_ENTREGA_CNE_MOD_ELEQUIPOS_2"
Tabla "dbo_VI_TramoTransporte_Detalle"
</t>
  </si>
  <si>
    <t>dbo_VI_TramoTransporte_Detalle</t>
  </si>
  <si>
    <t>El valor del terreno asignado a Subestación Chena no corresponde con los valores del decreto 14.</t>
  </si>
  <si>
    <t>El valor de las servidumbres no corresponde con los valores del decreto 14.</t>
  </si>
  <si>
    <t>Se solicita revisar y corregir esta información. En Hoja Terrenos se entregan los valores correspondientes.</t>
  </si>
  <si>
    <t>Se solicita revisar y corregir esta información. En Hoja Servidumbres se entregan los valores correspondientes.</t>
  </si>
  <si>
    <t>Enel Distribución</t>
  </si>
  <si>
    <t>ModeloV4_SE.xlxs</t>
  </si>
  <si>
    <t>Modelo COMA, Archivo ModeloV4_SE, hoja Geoposicionamiento</t>
  </si>
  <si>
    <t>Se solicita revisar la información de velocidades medias de desplazamiento para las S/E señaladas.</t>
  </si>
  <si>
    <t>ModeloV4.xlxs</t>
  </si>
  <si>
    <t>Modelo COMA, Archivo ModeloV4, hoja Geoposicionamiento</t>
  </si>
  <si>
    <t>Las velocidades de las cuadrillas asginadas para las S/E Alto Jahuel, Chena, Tap Chicureo, Tap El Manzano, El Salto, Nueva Lampa , Buin y Los Almendros parece excesivo, toda vez que dichos puntos del sistema se encuentran en el radio de la Región Metropolitana, donde el Panel de Expertos, en su dictamenN°6-2017 determinó que en el radio urbano de la Region Metropolitana las velocidades que alcanzan los vehículos son menores a las propuestas en el Estudio. Si bien Google Earth es una herramiento de eoposicionamiento, no se condice con el trafico eistente en la zona.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</si>
</sst>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 #,##0.00_-;_-* &quot;-&quot;??_-;_-@_-"/>
    <numFmt numFmtId="165" formatCode="_-* #,##0.00\ _$_-;\-* #,##0.00\ _$_-;_-* &quot;-&quot;??\ _$_-;_-@_-"/>
    <numFmt numFmtId="166" formatCode="_-* #,##0\ _$_-;\-* #,##0\ _$_-;_-* &quot;-&quot;??\ _$_-;_-@_-"/>
    <numFmt numFmtId="167" formatCode="_-* #,##0_-;\-* #,##0_-;_-* &quot;-&quot;??_-;_-@_-"/>
  </numFmts>
  <fonts count="16"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1"/>
      <color theme="1"/>
      <name val="Calibri"/>
      <family val="2"/>
      <scheme val="minor"/>
    </font>
    <font>
      <sz val="10"/>
      <color indexed="8"/>
      <name val="Arial"/>
      <family val="2"/>
    </font>
    <font>
      <sz val="11"/>
      <color indexed="8"/>
      <name val="Calibri"/>
      <family val="2"/>
    </font>
    <font>
      <b/>
      <sz val="14"/>
      <color theme="1"/>
      <name val="Calibri"/>
      <family val="2"/>
      <scheme val="minor"/>
    </font>
    <font>
      <u/>
      <sz val="20"/>
      <color theme="1"/>
      <name val="Calibri"/>
      <family val="2"/>
      <scheme val="minor"/>
    </font>
    <font>
      <sz val="11"/>
      <color theme="0"/>
      <name val="Calibri"/>
      <family val="2"/>
    </font>
    <font>
      <sz val="22"/>
      <color theme="1"/>
      <name val="Calibri"/>
      <family val="2"/>
      <scheme val="minor"/>
    </font>
    <font>
      <sz val="8"/>
      <color theme="1"/>
      <name val="Calibri"/>
      <family val="2"/>
      <scheme val="minor"/>
    </font>
    <font>
      <b/>
      <sz val="8"/>
      <name val="Verdana"/>
      <family val="2"/>
    </font>
    <font>
      <sz val="9"/>
      <color indexed="8"/>
      <name val="Calibri"/>
      <family val="2"/>
    </font>
    <font>
      <b/>
      <sz val="9"/>
      <color indexed="8"/>
      <name val="Calibri"/>
      <family val="2"/>
    </font>
    <font>
      <b/>
      <sz val="9"/>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indexed="22"/>
        <bgColor indexed="0"/>
      </patternFill>
    </fill>
    <fill>
      <patternFill patternType="solid">
        <fgColor rgb="FFFF0000"/>
        <bgColor indexed="64"/>
      </patternFill>
    </fill>
    <fill>
      <patternFill patternType="solid">
        <fgColor rgb="FF00B0F0"/>
        <bgColor indexed="0"/>
      </patternFill>
    </fill>
    <fill>
      <patternFill patternType="solid">
        <fgColor rgb="FF00B0F0"/>
        <bgColor indexed="64"/>
      </patternFill>
    </fill>
  </fills>
  <borders count="23">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0">
    <xf numFmtId="0" fontId="0" fillId="0" borderId="0"/>
    <xf numFmtId="165" fontId="4" fillId="0" borderId="0" applyFont="0" applyFill="0" applyBorder="0" applyAlignment="0" applyProtection="0"/>
    <xf numFmtId="0" fontId="5" fillId="0" borderId="0"/>
    <xf numFmtId="0" fontId="5" fillId="0" borderId="0"/>
    <xf numFmtId="164" fontId="4" fillId="0" borderId="0" applyFont="0" applyFill="0" applyBorder="0" applyAlignment="0" applyProtection="0"/>
    <xf numFmtId="9" fontId="4" fillId="0" borderId="0" applyFont="0" applyFill="0" applyBorder="0" applyAlignment="0" applyProtection="0"/>
    <xf numFmtId="0" fontId="5" fillId="0" borderId="0"/>
    <xf numFmtId="0" fontId="5" fillId="0" borderId="0"/>
    <xf numFmtId="0" fontId="5" fillId="0" borderId="0"/>
    <xf numFmtId="0" fontId="5" fillId="0" borderId="0"/>
  </cellStyleXfs>
  <cellXfs count="124">
    <xf numFmtId="0" fontId="0" fillId="0" borderId="0" xfId="0"/>
    <xf numFmtId="0" fontId="0" fillId="2" borderId="0" xfId="0" applyFill="1"/>
    <xf numFmtId="0" fontId="0" fillId="2" borderId="0" xfId="0" applyFill="1" applyAlignment="1">
      <alignment horizontal="center"/>
    </xf>
    <xf numFmtId="0" fontId="1" fillId="3" borderId="4" xfId="0" applyFont="1" applyFill="1" applyBorder="1" applyAlignment="1">
      <alignment horizontal="center" vertical="center"/>
    </xf>
    <xf numFmtId="0" fontId="0" fillId="2" borderId="0" xfId="0" applyFill="1" applyBorder="1"/>
    <xf numFmtId="0" fontId="0" fillId="2" borderId="0" xfId="0" applyFill="1" applyBorder="1" applyAlignment="1">
      <alignment horizontal="center"/>
    </xf>
    <xf numFmtId="0" fontId="1" fillId="3" borderId="3" xfId="0" applyFont="1" applyFill="1" applyBorder="1" applyAlignment="1">
      <alignment horizontal="center" vertical="center"/>
    </xf>
    <xf numFmtId="0" fontId="1" fillId="3" borderId="1" xfId="0" applyFont="1" applyFill="1" applyBorder="1" applyAlignment="1">
      <alignment horizontal="center" vertical="center"/>
    </xf>
    <xf numFmtId="15" fontId="0" fillId="2" borderId="0" xfId="0" applyNumberFormat="1" applyFill="1"/>
    <xf numFmtId="0" fontId="0" fillId="0" borderId="0" xfId="0"/>
    <xf numFmtId="0" fontId="1" fillId="3" borderId="5" xfId="0" applyFont="1" applyFill="1" applyBorder="1" applyAlignment="1">
      <alignment horizontal="center" vertical="center" wrapText="1"/>
    </xf>
    <xf numFmtId="0" fontId="0" fillId="0" borderId="3" xfId="0" applyFill="1" applyBorder="1" applyAlignment="1">
      <alignment horizontal="left" vertical="center"/>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0" fillId="0" borderId="0" xfId="0" applyAlignment="1"/>
    <xf numFmtId="0" fontId="6" fillId="4" borderId="7" xfId="2" applyFont="1" applyFill="1" applyBorder="1" applyAlignment="1">
      <alignment horizontal="center"/>
    </xf>
    <xf numFmtId="0" fontId="7" fillId="0" borderId="0" xfId="0" applyFont="1" applyAlignment="1"/>
    <xf numFmtId="0" fontId="6" fillId="0" borderId="6" xfId="2" applyFont="1" applyFill="1" applyBorder="1" applyAlignment="1">
      <alignment horizontal="right"/>
    </xf>
    <xf numFmtId="0" fontId="6" fillId="0" borderId="6" xfId="2" applyFont="1" applyFill="1" applyBorder="1" applyAlignment="1"/>
    <xf numFmtId="0" fontId="5" fillId="0" borderId="0" xfId="2" applyAlignment="1"/>
    <xf numFmtId="0" fontId="8" fillId="0" borderId="0" xfId="0" applyFont="1"/>
    <xf numFmtId="0" fontId="6" fillId="4" borderId="7" xfId="3" applyFont="1" applyFill="1" applyBorder="1" applyAlignment="1">
      <alignment horizontal="center"/>
    </xf>
    <xf numFmtId="0" fontId="6" fillId="0" borderId="6" xfId="3" applyFont="1" applyFill="1" applyBorder="1" applyAlignment="1"/>
    <xf numFmtId="0" fontId="6" fillId="0" borderId="6" xfId="3" applyFont="1" applyFill="1" applyBorder="1" applyAlignment="1">
      <alignment horizontal="right"/>
    </xf>
    <xf numFmtId="0" fontId="5" fillId="0" borderId="0" xfId="3" applyAlignment="1"/>
    <xf numFmtId="0" fontId="7" fillId="0" borderId="0" xfId="0" applyFont="1"/>
    <xf numFmtId="0" fontId="9" fillId="5" borderId="6" xfId="3" applyFont="1" applyFill="1" applyBorder="1" applyAlignment="1"/>
    <xf numFmtId="0" fontId="9" fillId="5" borderId="6" xfId="3" applyFont="1" applyFill="1" applyBorder="1" applyAlignment="1">
      <alignment horizontal="right"/>
    </xf>
    <xf numFmtId="0" fontId="6" fillId="4" borderId="7" xfId="6" applyFont="1" applyFill="1" applyBorder="1" applyAlignment="1">
      <alignment horizontal="center"/>
    </xf>
    <xf numFmtId="166" fontId="6" fillId="4" borderId="7" xfId="1" applyNumberFormat="1" applyFont="1" applyFill="1" applyBorder="1" applyAlignment="1">
      <alignment horizontal="center"/>
    </xf>
    <xf numFmtId="0" fontId="6" fillId="4" borderId="7" xfId="7" applyFont="1" applyFill="1" applyBorder="1" applyAlignment="1">
      <alignment horizontal="center"/>
    </xf>
    <xf numFmtId="0" fontId="6" fillId="0" borderId="6" xfId="6" applyFont="1" applyFill="1" applyBorder="1" applyAlignment="1"/>
    <xf numFmtId="0" fontId="5" fillId="0" borderId="0" xfId="6" applyAlignment="1"/>
    <xf numFmtId="0" fontId="6" fillId="0" borderId="6" xfId="6" applyFont="1" applyFill="1" applyBorder="1" applyAlignment="1">
      <alignment horizontal="right"/>
    </xf>
    <xf numFmtId="166" fontId="6" fillId="0" borderId="6" xfId="1" applyNumberFormat="1" applyFont="1" applyFill="1" applyBorder="1" applyAlignment="1">
      <alignment horizontal="right"/>
    </xf>
    <xf numFmtId="166" fontId="6" fillId="0" borderId="0" xfId="1" applyNumberFormat="1" applyFont="1" applyFill="1" applyBorder="1" applyAlignment="1"/>
    <xf numFmtId="0" fontId="10" fillId="2" borderId="0" xfId="0" applyFont="1" applyFill="1" applyAlignment="1">
      <alignment horizontal="left"/>
    </xf>
    <xf numFmtId="167" fontId="0" fillId="2" borderId="0" xfId="0" applyNumberFormat="1" applyFill="1"/>
    <xf numFmtId="164" fontId="0" fillId="2" borderId="0" xfId="0" applyNumberFormat="1" applyFill="1"/>
    <xf numFmtId="10" fontId="4" fillId="2" borderId="0" xfId="5" applyNumberFormat="1" applyFont="1" applyFill="1"/>
    <xf numFmtId="167" fontId="1" fillId="2" borderId="0" xfId="0" applyNumberFormat="1" applyFont="1" applyFill="1"/>
    <xf numFmtId="0" fontId="11" fillId="0" borderId="0" xfId="0" applyFont="1" applyAlignment="1">
      <alignment horizontal="center" vertical="top" wrapText="1"/>
    </xf>
    <xf numFmtId="0" fontId="0" fillId="2" borderId="0" xfId="0" applyFill="1" applyAlignment="1">
      <alignment horizontal="left"/>
    </xf>
    <xf numFmtId="167" fontId="0" fillId="2" borderId="8" xfId="0" applyNumberFormat="1" applyFill="1" applyBorder="1"/>
    <xf numFmtId="164" fontId="0" fillId="2" borderId="9" xfId="0" applyNumberFormat="1" applyFill="1" applyBorder="1"/>
    <xf numFmtId="167" fontId="0" fillId="2" borderId="9" xfId="0" applyNumberFormat="1" applyFill="1" applyBorder="1"/>
    <xf numFmtId="10" fontId="4" fillId="2" borderId="9" xfId="5" applyNumberFormat="1" applyFont="1" applyFill="1" applyBorder="1"/>
    <xf numFmtId="167" fontId="1" fillId="2" borderId="1" xfId="0" applyNumberFormat="1" applyFont="1" applyFill="1" applyBorder="1"/>
    <xf numFmtId="167" fontId="0" fillId="2" borderId="10" xfId="0" applyNumberFormat="1" applyFill="1" applyBorder="1"/>
    <xf numFmtId="167" fontId="0" fillId="2" borderId="11" xfId="0" applyNumberFormat="1" applyFill="1" applyBorder="1"/>
    <xf numFmtId="10" fontId="4" fillId="2" borderId="11" xfId="5" applyNumberFormat="1" applyFont="1" applyFill="1" applyBorder="1"/>
    <xf numFmtId="167" fontId="1" fillId="2" borderId="2" xfId="0" applyNumberFormat="1" applyFont="1" applyFill="1" applyBorder="1"/>
    <xf numFmtId="0" fontId="0" fillId="2" borderId="4" xfId="0" applyFill="1" applyBorder="1"/>
    <xf numFmtId="0" fontId="11" fillId="0" borderId="0" xfId="0" applyFont="1"/>
    <xf numFmtId="167" fontId="12" fillId="4" borderId="12" xfId="4" applyNumberFormat="1" applyFont="1" applyFill="1" applyBorder="1" applyAlignment="1">
      <alignment horizontal="center" vertical="top" wrapText="1"/>
    </xf>
    <xf numFmtId="167" fontId="12" fillId="4" borderId="13" xfId="4" applyNumberFormat="1" applyFont="1" applyFill="1" applyBorder="1" applyAlignment="1">
      <alignment horizontal="center" vertical="top" wrapText="1"/>
    </xf>
    <xf numFmtId="167" fontId="12" fillId="4" borderId="14" xfId="4" applyNumberFormat="1" applyFont="1" applyFill="1" applyBorder="1" applyAlignment="1">
      <alignment horizontal="center" vertical="top" wrapText="1"/>
    </xf>
    <xf numFmtId="164" fontId="12" fillId="4" borderId="13" xfId="4" applyNumberFormat="1" applyFont="1" applyFill="1" applyBorder="1" applyAlignment="1">
      <alignment horizontal="center" vertical="top" wrapText="1"/>
    </xf>
    <xf numFmtId="10" fontId="12" fillId="4" borderId="13" xfId="5" applyNumberFormat="1" applyFont="1" applyFill="1" applyBorder="1" applyAlignment="1">
      <alignment horizontal="center" vertical="top" wrapText="1"/>
    </xf>
    <xf numFmtId="167" fontId="12" fillId="4" borderId="15" xfId="4" applyNumberFormat="1" applyFont="1" applyFill="1" applyBorder="1" applyAlignment="1">
      <alignment horizontal="center" vertical="top" wrapText="1"/>
    </xf>
    <xf numFmtId="167" fontId="12" fillId="4" borderId="4" xfId="4" applyNumberFormat="1" applyFont="1" applyFill="1" applyBorder="1" applyAlignment="1">
      <alignment horizontal="center" vertical="top" wrapText="1"/>
    </xf>
    <xf numFmtId="0" fontId="13" fillId="2" borderId="16" xfId="8" applyFont="1" applyFill="1" applyBorder="1" applyAlignment="1">
      <alignment horizontal="center"/>
    </xf>
    <xf numFmtId="0" fontId="13" fillId="0" borderId="17" xfId="8" applyFont="1" applyFill="1" applyBorder="1" applyAlignment="1">
      <alignment horizontal="center"/>
    </xf>
    <xf numFmtId="164" fontId="13" fillId="0" borderId="17" xfId="4" applyFont="1" applyFill="1" applyBorder="1" applyAlignment="1"/>
    <xf numFmtId="167" fontId="13" fillId="0" borderId="17" xfId="4" applyNumberFormat="1" applyFont="1" applyFill="1" applyBorder="1" applyAlignment="1"/>
    <xf numFmtId="167" fontId="13" fillId="0" borderId="18" xfId="4" applyNumberFormat="1" applyFont="1" applyFill="1" applyBorder="1" applyAlignment="1">
      <alignment horizontal="center"/>
    </xf>
    <xf numFmtId="167" fontId="13" fillId="0" borderId="16" xfId="4" applyNumberFormat="1" applyFont="1" applyFill="1" applyBorder="1" applyAlignment="1">
      <alignment horizontal="center"/>
    </xf>
    <xf numFmtId="164" fontId="13" fillId="0" borderId="17" xfId="4" applyNumberFormat="1" applyFont="1" applyFill="1" applyBorder="1" applyAlignment="1">
      <alignment horizontal="center"/>
    </xf>
    <xf numFmtId="167" fontId="13" fillId="0" borderId="17" xfId="4" applyNumberFormat="1" applyFont="1" applyFill="1" applyBorder="1" applyAlignment="1">
      <alignment horizontal="center"/>
    </xf>
    <xf numFmtId="10" fontId="13" fillId="0" borderId="17" xfId="5" applyNumberFormat="1" applyFont="1" applyFill="1" applyBorder="1" applyAlignment="1">
      <alignment horizontal="center"/>
    </xf>
    <xf numFmtId="167" fontId="14" fillId="0" borderId="19" xfId="4" applyNumberFormat="1" applyFont="1" applyFill="1" applyBorder="1" applyAlignment="1">
      <alignment horizontal="center"/>
    </xf>
    <xf numFmtId="167" fontId="13" fillId="0" borderId="20" xfId="4" applyNumberFormat="1" applyFont="1" applyFill="1" applyBorder="1" applyAlignment="1"/>
    <xf numFmtId="0" fontId="13" fillId="2" borderId="21" xfId="8" applyFont="1" applyFill="1" applyBorder="1" applyAlignment="1">
      <alignment horizontal="center"/>
    </xf>
    <xf numFmtId="0" fontId="13" fillId="0" borderId="5" xfId="8" applyFont="1" applyFill="1" applyBorder="1" applyAlignment="1">
      <alignment horizontal="center"/>
    </xf>
    <xf numFmtId="164" fontId="13" fillId="0" borderId="5" xfId="4" applyFont="1" applyFill="1" applyBorder="1" applyAlignment="1"/>
    <xf numFmtId="167" fontId="13" fillId="0" borderId="5" xfId="4" applyNumberFormat="1" applyFont="1" applyFill="1" applyBorder="1" applyAlignment="1"/>
    <xf numFmtId="167" fontId="13" fillId="0" borderId="22" xfId="4" applyNumberFormat="1" applyFont="1" applyFill="1" applyBorder="1" applyAlignment="1">
      <alignment horizontal="center"/>
    </xf>
    <xf numFmtId="167" fontId="13" fillId="0" borderId="21" xfId="4" applyNumberFormat="1" applyFont="1" applyFill="1" applyBorder="1" applyAlignment="1">
      <alignment horizontal="center"/>
    </xf>
    <xf numFmtId="164" fontId="13" fillId="0" borderId="5" xfId="4" applyNumberFormat="1" applyFont="1" applyFill="1" applyBorder="1" applyAlignment="1">
      <alignment horizontal="center"/>
    </xf>
    <xf numFmtId="167" fontId="13" fillId="0" borderId="5" xfId="4" applyNumberFormat="1" applyFont="1" applyFill="1" applyBorder="1" applyAlignment="1">
      <alignment horizontal="center"/>
    </xf>
    <xf numFmtId="10" fontId="13" fillId="0" borderId="5" xfId="5" applyNumberFormat="1" applyFont="1" applyFill="1" applyBorder="1" applyAlignment="1">
      <alignment horizontal="center"/>
    </xf>
    <xf numFmtId="167" fontId="15" fillId="0" borderId="12" xfId="4" applyNumberFormat="1" applyFont="1" applyBorder="1" applyAlignment="1">
      <alignment horizontal="center"/>
    </xf>
    <xf numFmtId="167" fontId="15" fillId="0" borderId="13" xfId="4" applyNumberFormat="1" applyFont="1" applyBorder="1" applyAlignment="1">
      <alignment horizontal="center"/>
    </xf>
    <xf numFmtId="167" fontId="15" fillId="0" borderId="13" xfId="4" applyNumberFormat="1" applyFont="1" applyBorder="1"/>
    <xf numFmtId="167" fontId="15" fillId="0" borderId="14" xfId="4" applyNumberFormat="1" applyFont="1" applyBorder="1"/>
    <xf numFmtId="167" fontId="15" fillId="0" borderId="12" xfId="4" applyNumberFormat="1" applyFont="1" applyBorder="1"/>
    <xf numFmtId="167" fontId="15" fillId="0" borderId="15" xfId="4" applyNumberFormat="1" applyFont="1" applyBorder="1"/>
    <xf numFmtId="167" fontId="15" fillId="0" borderId="4" xfId="4" applyNumberFormat="1" applyFont="1" applyBorder="1"/>
    <xf numFmtId="167" fontId="0" fillId="0" borderId="0" xfId="4" applyNumberFormat="1" applyFont="1"/>
    <xf numFmtId="0" fontId="0" fillId="0" borderId="5" xfId="0" applyBorder="1"/>
    <xf numFmtId="14" fontId="0" fillId="0" borderId="5" xfId="0" applyNumberFormat="1" applyBorder="1"/>
    <xf numFmtId="164" fontId="0" fillId="0" borderId="5" xfId="4" applyFont="1" applyBorder="1"/>
    <xf numFmtId="0" fontId="10" fillId="0" borderId="0" xfId="0" applyFont="1" applyAlignment="1">
      <alignment horizontal="left"/>
    </xf>
    <xf numFmtId="0" fontId="0" fillId="0" borderId="0" xfId="0" applyAlignment="1">
      <alignment horizontal="left"/>
    </xf>
    <xf numFmtId="167" fontId="4" fillId="0" borderId="0" xfId="4" applyNumberFormat="1" applyFont="1"/>
    <xf numFmtId="0" fontId="13" fillId="2" borderId="12" xfId="8" applyFont="1" applyFill="1" applyBorder="1" applyAlignment="1">
      <alignment horizontal="center"/>
    </xf>
    <xf numFmtId="164" fontId="13" fillId="0" borderId="14" xfId="4" applyFont="1" applyFill="1" applyBorder="1" applyAlignment="1"/>
    <xf numFmtId="164" fontId="13" fillId="0" borderId="14" xfId="4" applyFont="1" applyFill="1" applyBorder="1" applyAlignment="1">
      <alignment horizontal="center"/>
    </xf>
    <xf numFmtId="167" fontId="13" fillId="0" borderId="12" xfId="4" applyNumberFormat="1" applyFont="1" applyFill="1" applyBorder="1" applyAlignment="1"/>
    <xf numFmtId="167" fontId="13" fillId="0" borderId="13" xfId="4" applyNumberFormat="1" applyFont="1" applyFill="1" applyBorder="1" applyAlignment="1"/>
    <xf numFmtId="167" fontId="13" fillId="0" borderId="15" xfId="4" applyNumberFormat="1" applyFont="1" applyFill="1" applyBorder="1" applyAlignment="1"/>
    <xf numFmtId="165" fontId="11" fillId="0" borderId="0" xfId="0" applyNumberFormat="1" applyFont="1" applyAlignment="1">
      <alignment horizontal="center" vertical="top" wrapText="1"/>
    </xf>
    <xf numFmtId="166" fontId="1" fillId="0" borderId="0" xfId="0" applyNumberFormat="1" applyFont="1"/>
    <xf numFmtId="0" fontId="6" fillId="4" borderId="7" xfId="9" applyFont="1" applyFill="1" applyBorder="1" applyAlignment="1">
      <alignment horizontal="center"/>
    </xf>
    <xf numFmtId="0" fontId="6" fillId="0" borderId="6" xfId="9" applyFont="1" applyFill="1" applyBorder="1" applyAlignment="1"/>
    <xf numFmtId="0" fontId="6" fillId="0" borderId="6" xfId="9" applyFont="1" applyFill="1" applyBorder="1" applyAlignment="1">
      <alignment horizontal="right"/>
    </xf>
    <xf numFmtId="167" fontId="6" fillId="0" borderId="6" xfId="4" applyNumberFormat="1" applyFont="1" applyFill="1" applyBorder="1" applyAlignment="1"/>
    <xf numFmtId="0" fontId="6" fillId="6" borderId="5" xfId="7" applyFont="1" applyFill="1" applyBorder="1" applyAlignment="1">
      <alignment horizontal="center"/>
    </xf>
    <xf numFmtId="167" fontId="0" fillId="7" borderId="5" xfId="0" applyNumberFormat="1" applyFill="1" applyBorder="1"/>
    <xf numFmtId="167" fontId="1" fillId="7" borderId="5" xfId="0" applyNumberFormat="1" applyFont="1" applyFill="1" applyBorder="1"/>
    <xf numFmtId="167" fontId="12" fillId="6" borderId="4" xfId="4" applyNumberFormat="1" applyFont="1" applyFill="1" applyBorder="1" applyAlignment="1">
      <alignment horizontal="center" vertical="top" wrapText="1"/>
    </xf>
    <xf numFmtId="167" fontId="13" fillId="7" borderId="20" xfId="4" applyNumberFormat="1" applyFont="1" applyFill="1" applyBorder="1" applyAlignment="1"/>
    <xf numFmtId="167" fontId="15" fillId="7" borderId="4" xfId="4" applyNumberFormat="1" applyFont="1" applyFill="1" applyBorder="1"/>
    <xf numFmtId="167" fontId="12" fillId="6" borderId="15" xfId="4" applyNumberFormat="1" applyFont="1" applyFill="1" applyBorder="1" applyAlignment="1">
      <alignment horizontal="center" vertical="top" wrapText="1"/>
    </xf>
    <xf numFmtId="167" fontId="14" fillId="7" borderId="15" xfId="4" applyNumberFormat="1" applyFont="1" applyFill="1" applyBorder="1" applyAlignment="1"/>
    <xf numFmtId="0" fontId="2" fillId="0" borderId="4" xfId="0" applyFont="1" applyFill="1" applyBorder="1" applyAlignment="1">
      <alignment horizontal="left" vertical="center"/>
    </xf>
    <xf numFmtId="0" fontId="2" fillId="0" borderId="2" xfId="0" applyFont="1" applyFill="1" applyBorder="1" applyAlignment="1">
      <alignment horizontal="left" vertical="center" wrapText="1"/>
    </xf>
    <xf numFmtId="0" fontId="0" fillId="0" borderId="4" xfId="0" applyFill="1" applyBorder="1" applyAlignment="1">
      <alignment horizontal="left" vertical="center"/>
    </xf>
    <xf numFmtId="0" fontId="0" fillId="2" borderId="8" xfId="0" applyFill="1" applyBorder="1" applyAlignment="1"/>
    <xf numFmtId="0" fontId="0" fillId="0" borderId="9" xfId="0" applyBorder="1" applyAlignment="1"/>
    <xf numFmtId="0" fontId="0" fillId="0" borderId="1" xfId="0" applyBorder="1" applyAlignment="1"/>
    <xf numFmtId="0" fontId="0" fillId="7" borderId="8" xfId="0" applyFill="1" applyBorder="1" applyAlignment="1"/>
    <xf numFmtId="0" fontId="0" fillId="7" borderId="9" xfId="0" applyFill="1" applyBorder="1" applyAlignment="1"/>
    <xf numFmtId="0" fontId="0" fillId="7" borderId="1" xfId="0" applyFill="1" applyBorder="1" applyAlignment="1"/>
  </cellXfs>
  <cellStyles count="10">
    <cellStyle name="Millares" xfId="4" builtinId="3"/>
    <cellStyle name="Millares 2" xfId="1"/>
    <cellStyle name="Normal" xfId="0" builtinId="0"/>
    <cellStyle name="Normal_dbo_VI_TramoSub_D_Terreno_IPV3" xfId="9"/>
    <cellStyle name="Normal_dbo_VI_TramoTransp_D_Serv_IPV3" xfId="7"/>
    <cellStyle name="Normal_Hoja11" xfId="8"/>
    <cellStyle name="Normal_Hoja2" xfId="3"/>
    <cellStyle name="Normal_Hoja6" xfId="6"/>
    <cellStyle name="Normal_Polpaico" xfId="2"/>
    <cellStyle name="Porcentaje"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cid:image002.jpg@01D6601E.16983ED0" TargetMode="External"/><Relationship Id="rId1" Type="http://schemas.openxmlformats.org/officeDocument/2006/relationships/image" Target="../media/image1.jpeg"/><Relationship Id="rId6" Type="http://schemas.openxmlformats.org/officeDocument/2006/relationships/image" Target="../media/image5.png"/><Relationship Id="rId5" Type="http://schemas.openxmlformats.org/officeDocument/2006/relationships/image" Target="../media/image4.png"/><Relationship Id="rId4"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8</xdr:col>
      <xdr:colOff>752475</xdr:colOff>
      <xdr:row>17</xdr:row>
      <xdr:rowOff>171450</xdr:rowOff>
    </xdr:from>
    <xdr:to>
      <xdr:col>12</xdr:col>
      <xdr:colOff>295275</xdr:colOff>
      <xdr:row>43</xdr:row>
      <xdr:rowOff>91621</xdr:rowOff>
    </xdr:to>
    <xdr:pic>
      <xdr:nvPicPr>
        <xdr:cNvPr id="3" name="Picture 2" descr="cid:image002.jpg@01D6601E.16983ED0"/>
        <xdr:cNvPicPr>
          <a:picLocks noChangeAspect="1" noChangeArrowheads="1"/>
        </xdr:cNvPicPr>
      </xdr:nvPicPr>
      <xdr:blipFill rotWithShape="1">
        <a:blip xmlns:r="http://schemas.openxmlformats.org/officeDocument/2006/relationships" r:embed="rId1" r:link="rId2" cstate="print">
          <a:extLst>
            <a:ext uri="{28A0092B-C50C-407E-A947-70E740481C1C}">
              <a14:useLocalDpi xmlns:a14="http://schemas.microsoft.com/office/drawing/2010/main" val="0"/>
            </a:ext>
          </a:extLst>
        </a:blip>
        <a:srcRect/>
        <a:stretch/>
      </xdr:blipFill>
      <xdr:spPr bwMode="auto">
        <a:xfrm>
          <a:off x="6848475" y="3409950"/>
          <a:ext cx="2590800" cy="48731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8</xdr:col>
      <xdr:colOff>142875</xdr:colOff>
      <xdr:row>1</xdr:row>
      <xdr:rowOff>38099</xdr:rowOff>
    </xdr:from>
    <xdr:ext cx="3543300" cy="1247776"/>
    <xdr:sp macro="" textlink="">
      <xdr:nvSpPr>
        <xdr:cNvPr id="4" name="CuadroTexto 3"/>
        <xdr:cNvSpPr txBox="1"/>
      </xdr:nvSpPr>
      <xdr:spPr>
        <a:xfrm>
          <a:off x="6238875" y="228599"/>
          <a:ext cx="3543300" cy="1247776"/>
        </a:xfrm>
        <a:prstGeom prst="rect">
          <a:avLst/>
        </a:prstGeom>
        <a:solidFill>
          <a:schemeClr val="tx2"/>
        </a:solidFill>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lang="es-ES" sz="1400" b="1" baseline="0">
              <a:solidFill>
                <a:schemeClr val="bg1"/>
              </a:solidFill>
            </a:rPr>
            <a:t>Proyecto </a:t>
          </a:r>
          <a:r>
            <a:rPr lang="es-ES" sz="1400" b="1">
              <a:solidFill>
                <a:schemeClr val="bg1"/>
              </a:solidFill>
            </a:rPr>
            <a:t>GIS de Nueva Lampa </a:t>
          </a:r>
        </a:p>
        <a:p>
          <a:r>
            <a:rPr lang="es-ES" sz="1100">
              <a:solidFill>
                <a:schemeClr val="bg1"/>
              </a:solidFill>
              <a:latin typeface="+mn-lt"/>
              <a:ea typeface="+mn-ea"/>
              <a:cs typeface="+mn-cs"/>
            </a:rPr>
            <a:t>Equipo GIS </a:t>
          </a:r>
          <a:r>
            <a:rPr lang="es-ES" sz="1100">
              <a:solidFill>
                <a:schemeClr val="bg1"/>
              </a:solidFill>
            </a:rPr>
            <a:t>de 220 kV y su equipo de protección correspondiente.</a:t>
          </a:r>
        </a:p>
        <a:p>
          <a:r>
            <a:rPr lang="es-ES" sz="1100">
              <a:solidFill>
                <a:schemeClr val="bg1"/>
              </a:solidFill>
            </a:rPr>
            <a:t>Con 4 posiciones en </a:t>
          </a:r>
          <a:r>
            <a:rPr lang="es-ES" sz="1100" b="1">
              <a:solidFill>
                <a:schemeClr val="bg1"/>
              </a:solidFill>
            </a:rPr>
            <a:t>con</a:t>
          </a:r>
          <a:r>
            <a:rPr lang="es-ES" sz="1100">
              <a:solidFill>
                <a:schemeClr val="bg1"/>
              </a:solidFill>
            </a:rPr>
            <a:t>figuración interruptor y medio, y está formada por 2 diagonales completas.</a:t>
          </a:r>
        </a:p>
        <a:p>
          <a:r>
            <a:rPr lang="es-ES" sz="1100">
              <a:solidFill>
                <a:schemeClr val="bg1"/>
              </a:solidFill>
            </a:rPr>
            <a:t>Se</a:t>
          </a:r>
          <a:r>
            <a:rPr lang="es-ES" sz="1100" baseline="0">
              <a:solidFill>
                <a:schemeClr val="bg1"/>
              </a:solidFill>
            </a:rPr>
            <a:t> incluye </a:t>
          </a:r>
          <a:r>
            <a:rPr lang="es-ES" sz="1100">
              <a:solidFill>
                <a:schemeClr val="bg1"/>
              </a:solidFill>
            </a:rPr>
            <a:t>imagen con el unilineal del proyecto. </a:t>
          </a:r>
        </a:p>
      </xdr:txBody>
    </xdr:sp>
    <xdr:clientData/>
  </xdr:oneCellAnchor>
  <xdr:twoCellAnchor editAs="oneCell">
    <xdr:from>
      <xdr:col>8</xdr:col>
      <xdr:colOff>85725</xdr:colOff>
      <xdr:row>7</xdr:row>
      <xdr:rowOff>171450</xdr:rowOff>
    </xdr:from>
    <xdr:to>
      <xdr:col>14</xdr:col>
      <xdr:colOff>561344</xdr:colOff>
      <xdr:row>13</xdr:row>
      <xdr:rowOff>57021</xdr:rowOff>
    </xdr:to>
    <xdr:pic>
      <xdr:nvPicPr>
        <xdr:cNvPr id="5" name="Imagen 4"/>
        <xdr:cNvPicPr>
          <a:picLocks noChangeAspect="1"/>
        </xdr:cNvPicPr>
      </xdr:nvPicPr>
      <xdr:blipFill>
        <a:blip xmlns:r="http://schemas.openxmlformats.org/officeDocument/2006/relationships" r:embed="rId3"/>
        <a:stretch>
          <a:fillRect/>
        </a:stretch>
      </xdr:blipFill>
      <xdr:spPr>
        <a:xfrm>
          <a:off x="6181725" y="1504950"/>
          <a:ext cx="5047619" cy="1028571"/>
        </a:xfrm>
        <a:prstGeom prst="rect">
          <a:avLst/>
        </a:prstGeom>
      </xdr:spPr>
    </xdr:pic>
    <xdr:clientData/>
  </xdr:twoCellAnchor>
  <xdr:twoCellAnchor editAs="oneCell">
    <xdr:from>
      <xdr:col>8</xdr:col>
      <xdr:colOff>161925</xdr:colOff>
      <xdr:row>13</xdr:row>
      <xdr:rowOff>9525</xdr:rowOff>
    </xdr:from>
    <xdr:to>
      <xdr:col>12</xdr:col>
      <xdr:colOff>647700</xdr:colOff>
      <xdr:row>17</xdr:row>
      <xdr:rowOff>51906</xdr:rowOff>
    </xdr:to>
    <xdr:pic>
      <xdr:nvPicPr>
        <xdr:cNvPr id="6" name="Imagen 5"/>
        <xdr:cNvPicPr>
          <a:picLocks noChangeAspect="1"/>
        </xdr:cNvPicPr>
      </xdr:nvPicPr>
      <xdr:blipFill>
        <a:blip xmlns:r="http://schemas.openxmlformats.org/officeDocument/2006/relationships" r:embed="rId4"/>
        <a:stretch>
          <a:fillRect/>
        </a:stretch>
      </xdr:blipFill>
      <xdr:spPr>
        <a:xfrm>
          <a:off x="6257925" y="2486025"/>
          <a:ext cx="3533775" cy="804381"/>
        </a:xfrm>
        <a:prstGeom prst="rect">
          <a:avLst/>
        </a:prstGeom>
      </xdr:spPr>
    </xdr:pic>
    <xdr:clientData/>
  </xdr:twoCellAnchor>
  <xdr:twoCellAnchor editAs="oneCell">
    <xdr:from>
      <xdr:col>0</xdr:col>
      <xdr:colOff>209550</xdr:colOff>
      <xdr:row>1</xdr:row>
      <xdr:rowOff>9525</xdr:rowOff>
    </xdr:from>
    <xdr:to>
      <xdr:col>8</xdr:col>
      <xdr:colOff>27836</xdr:colOff>
      <xdr:row>34</xdr:row>
      <xdr:rowOff>189692</xdr:rowOff>
    </xdr:to>
    <xdr:pic>
      <xdr:nvPicPr>
        <xdr:cNvPr id="7" name="Imagen 6"/>
        <xdr:cNvPicPr>
          <a:picLocks noChangeAspect="1"/>
        </xdr:cNvPicPr>
      </xdr:nvPicPr>
      <xdr:blipFill>
        <a:blip xmlns:r="http://schemas.openxmlformats.org/officeDocument/2006/relationships" r:embed="rId5"/>
        <a:stretch>
          <a:fillRect/>
        </a:stretch>
      </xdr:blipFill>
      <xdr:spPr>
        <a:xfrm>
          <a:off x="209550" y="200025"/>
          <a:ext cx="5914286" cy="6466667"/>
        </a:xfrm>
        <a:prstGeom prst="rect">
          <a:avLst/>
        </a:prstGeom>
      </xdr:spPr>
    </xdr:pic>
    <xdr:clientData/>
  </xdr:twoCellAnchor>
  <xdr:twoCellAnchor editAs="oneCell">
    <xdr:from>
      <xdr:col>0</xdr:col>
      <xdr:colOff>238125</xdr:colOff>
      <xdr:row>34</xdr:row>
      <xdr:rowOff>180975</xdr:rowOff>
    </xdr:from>
    <xdr:to>
      <xdr:col>7</xdr:col>
      <xdr:colOff>745248</xdr:colOff>
      <xdr:row>64</xdr:row>
      <xdr:rowOff>94525</xdr:rowOff>
    </xdr:to>
    <xdr:pic>
      <xdr:nvPicPr>
        <xdr:cNvPr id="8" name="Imagen 7"/>
        <xdr:cNvPicPr>
          <a:picLocks noChangeAspect="1"/>
        </xdr:cNvPicPr>
      </xdr:nvPicPr>
      <xdr:blipFill>
        <a:blip xmlns:r="http://schemas.openxmlformats.org/officeDocument/2006/relationships" r:embed="rId6"/>
        <a:stretch>
          <a:fillRect/>
        </a:stretch>
      </xdr:blipFill>
      <xdr:spPr>
        <a:xfrm>
          <a:off x="238125" y="6657975"/>
          <a:ext cx="5841123" cy="5628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342900</xdr:colOff>
      <xdr:row>5</xdr:row>
      <xdr:rowOff>114300</xdr:rowOff>
    </xdr:from>
    <xdr:to>
      <xdr:col>8</xdr:col>
      <xdr:colOff>770590</xdr:colOff>
      <xdr:row>26</xdr:row>
      <xdr:rowOff>9038</xdr:rowOff>
    </xdr:to>
    <xdr:pic>
      <xdr:nvPicPr>
        <xdr:cNvPr id="2" name="Imagen 1"/>
        <xdr:cNvPicPr>
          <a:picLocks noChangeAspect="1"/>
        </xdr:cNvPicPr>
      </xdr:nvPicPr>
      <xdr:blipFill>
        <a:blip xmlns:r="http://schemas.openxmlformats.org/officeDocument/2006/relationships" r:embed="rId1"/>
        <a:stretch>
          <a:fillRect/>
        </a:stretch>
      </xdr:blipFill>
      <xdr:spPr>
        <a:xfrm>
          <a:off x="342900" y="1114425"/>
          <a:ext cx="7476190" cy="3895238"/>
        </a:xfrm>
        <a:prstGeom prst="rect">
          <a:avLst/>
        </a:prstGeom>
      </xdr:spPr>
    </xdr:pic>
    <xdr:clientData/>
  </xdr:twoCellAnchor>
  <xdr:twoCellAnchor>
    <xdr:from>
      <xdr:col>4</xdr:col>
      <xdr:colOff>257175</xdr:colOff>
      <xdr:row>9</xdr:row>
      <xdr:rowOff>95250</xdr:rowOff>
    </xdr:from>
    <xdr:to>
      <xdr:col>5</xdr:col>
      <xdr:colOff>295275</xdr:colOff>
      <xdr:row>16</xdr:row>
      <xdr:rowOff>123825</xdr:rowOff>
    </xdr:to>
    <xdr:sp macro="" textlink="">
      <xdr:nvSpPr>
        <xdr:cNvPr id="3" name="Elipse 2"/>
        <xdr:cNvSpPr/>
      </xdr:nvSpPr>
      <xdr:spPr>
        <a:xfrm>
          <a:off x="4257675" y="1857375"/>
          <a:ext cx="800100" cy="1362075"/>
        </a:xfrm>
        <a:prstGeom prst="ellipse">
          <a:avLst/>
        </a:prstGeom>
        <a:no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s-ES" sz="1100"/>
        </a:p>
      </xdr:txBody>
    </xdr:sp>
    <xdr:clientData/>
  </xdr:twoCellAnchor>
  <xdr:oneCellAnchor>
    <xdr:from>
      <xdr:col>4</xdr:col>
      <xdr:colOff>752475</xdr:colOff>
      <xdr:row>24</xdr:row>
      <xdr:rowOff>114300</xdr:rowOff>
    </xdr:from>
    <xdr:ext cx="1203984" cy="264560"/>
    <xdr:sp macro="" textlink="">
      <xdr:nvSpPr>
        <xdr:cNvPr id="4" name="CuadroTexto 3"/>
        <xdr:cNvSpPr txBox="1"/>
      </xdr:nvSpPr>
      <xdr:spPr>
        <a:xfrm>
          <a:off x="4752975" y="4733925"/>
          <a:ext cx="120398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s-ES" sz="1100">
              <a:solidFill>
                <a:srgbClr val="FFFF00"/>
              </a:solidFill>
            </a:rPr>
            <a:t>Hacia Cerro Navia</a:t>
          </a:r>
        </a:p>
      </xdr:txBody>
    </xdr:sp>
    <xdr:clientData/>
  </xdr:oneCellAnchor>
  <xdr:oneCellAnchor>
    <xdr:from>
      <xdr:col>7</xdr:col>
      <xdr:colOff>352425</xdr:colOff>
      <xdr:row>10</xdr:row>
      <xdr:rowOff>133350</xdr:rowOff>
    </xdr:from>
    <xdr:ext cx="1162498" cy="264560"/>
    <xdr:sp macro="" textlink="">
      <xdr:nvSpPr>
        <xdr:cNvPr id="5" name="CuadroTexto 4"/>
        <xdr:cNvSpPr txBox="1"/>
      </xdr:nvSpPr>
      <xdr:spPr>
        <a:xfrm>
          <a:off x="6638925" y="2085975"/>
          <a:ext cx="116249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s-ES" sz="1100">
              <a:solidFill>
                <a:srgbClr val="FFFF00"/>
              </a:solidFill>
            </a:rPr>
            <a:t>Hacia Alto Jahuel</a:t>
          </a:r>
        </a:p>
      </xdr:txBody>
    </xdr:sp>
    <xdr:clientData/>
  </xdr:oneCellAnchor>
  <xdr:oneCellAnchor>
    <xdr:from>
      <xdr:col>3</xdr:col>
      <xdr:colOff>1038224</xdr:colOff>
      <xdr:row>11</xdr:row>
      <xdr:rowOff>171451</xdr:rowOff>
    </xdr:from>
    <xdr:ext cx="1247775" cy="209550"/>
    <xdr:sp macro="" textlink="">
      <xdr:nvSpPr>
        <xdr:cNvPr id="6" name="CuadroTexto 5"/>
        <xdr:cNvSpPr txBox="1"/>
      </xdr:nvSpPr>
      <xdr:spPr>
        <a:xfrm>
          <a:off x="3324224" y="2314576"/>
          <a:ext cx="1247775" cy="209550"/>
        </a:xfrm>
        <a:prstGeom prst="rect">
          <a:avLst/>
        </a:prstGeom>
        <a:solidFill>
          <a:schemeClr val="accent1">
            <a:lumMod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s-ES" sz="1100">
              <a:solidFill>
                <a:srgbClr val="FFFF00"/>
              </a:solidFill>
            </a:rPr>
            <a:t>Id Tramo 805615 -&gt;</a:t>
          </a:r>
        </a:p>
      </xdr:txBody>
    </xdr:sp>
    <xdr:clientData/>
  </xdr:oneCellAnchor>
  <xdr:oneCellAnchor>
    <xdr:from>
      <xdr:col>3</xdr:col>
      <xdr:colOff>1219200</xdr:colOff>
      <xdr:row>14</xdr:row>
      <xdr:rowOff>38101</xdr:rowOff>
    </xdr:from>
    <xdr:ext cx="1235748" cy="209550"/>
    <xdr:sp macro="" textlink="">
      <xdr:nvSpPr>
        <xdr:cNvPr id="7" name="CuadroTexto 6"/>
        <xdr:cNvSpPr txBox="1"/>
      </xdr:nvSpPr>
      <xdr:spPr>
        <a:xfrm>
          <a:off x="3505200" y="2752726"/>
          <a:ext cx="1235748" cy="209550"/>
        </a:xfrm>
        <a:prstGeom prst="rect">
          <a:avLst/>
        </a:prstGeom>
        <a:solidFill>
          <a:schemeClr val="accent1">
            <a:lumMod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indent="0"/>
          <a:r>
            <a:rPr lang="es-ES" sz="1100">
              <a:solidFill>
                <a:srgbClr val="FFFF00"/>
              </a:solidFill>
              <a:latin typeface="+mn-lt"/>
              <a:ea typeface="+mn-ea"/>
              <a:cs typeface="+mn-cs"/>
            </a:rPr>
            <a:t>Id Tramo 805616 -&gt;</a:t>
          </a:r>
        </a:p>
      </xdr:txBody>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5"/>
  <sheetViews>
    <sheetView tabSelected="1" topLeftCell="A11" zoomScale="55" zoomScaleNormal="55" workbookViewId="0">
      <selection activeCell="G14" sqref="G14"/>
    </sheetView>
  </sheetViews>
  <sheetFormatPr baseColWidth="10" defaultColWidth="11" defaultRowHeight="15" x14ac:dyDescent="0.25"/>
  <cols>
    <col min="1" max="1" width="3" style="4" customWidth="1"/>
    <col min="2" max="2" width="4.140625" style="1" customWidth="1"/>
    <col min="3" max="3" width="22.7109375" style="1" customWidth="1"/>
    <col min="4" max="4" width="50.7109375" style="1" customWidth="1"/>
    <col min="5" max="5" width="44.85546875" style="1" customWidth="1"/>
    <col min="6" max="6" width="19.7109375" style="1" customWidth="1"/>
    <col min="7" max="7" width="61" style="1" customWidth="1"/>
    <col min="8" max="8" width="74.7109375" style="1" customWidth="1"/>
    <col min="9" max="11" width="11" style="1"/>
    <col min="12" max="12" width="11" style="1" customWidth="1"/>
    <col min="13" max="16384" width="11" style="1"/>
  </cols>
  <sheetData>
    <row r="1" spans="1:8" ht="15.75" thickBot="1" x14ac:dyDescent="0.3"/>
    <row r="2" spans="1:8" s="2" customFormat="1" ht="45" customHeight="1" thickBot="1" x14ac:dyDescent="0.3">
      <c r="A2" s="5"/>
      <c r="B2" s="6" t="s">
        <v>0</v>
      </c>
      <c r="C2" s="10" t="s">
        <v>3</v>
      </c>
      <c r="D2" s="10" t="s">
        <v>30</v>
      </c>
      <c r="E2" s="10" t="s">
        <v>31</v>
      </c>
      <c r="F2" s="10" t="s">
        <v>185</v>
      </c>
      <c r="G2" s="3" t="s">
        <v>2</v>
      </c>
      <c r="H2" s="7" t="s">
        <v>1</v>
      </c>
    </row>
    <row r="3" spans="1:8" ht="330.75" thickBot="1" x14ac:dyDescent="0.3">
      <c r="B3" s="115">
        <v>1</v>
      </c>
      <c r="C3" s="115" t="s">
        <v>294</v>
      </c>
      <c r="D3" s="12" t="s">
        <v>36</v>
      </c>
      <c r="E3" s="12" t="s">
        <v>184</v>
      </c>
      <c r="F3" s="116" t="s">
        <v>32</v>
      </c>
      <c r="G3" s="116" t="s">
        <v>72</v>
      </c>
      <c r="H3" s="116" t="s">
        <v>187</v>
      </c>
    </row>
    <row r="4" spans="1:8" ht="85.5" customHeight="1" thickBot="1" x14ac:dyDescent="0.3">
      <c r="B4" s="115">
        <v>2</v>
      </c>
      <c r="C4" s="115" t="s">
        <v>294</v>
      </c>
      <c r="D4" s="12" t="s">
        <v>76</v>
      </c>
      <c r="E4" s="12" t="s">
        <v>71</v>
      </c>
      <c r="F4" s="116"/>
      <c r="G4" s="116" t="s">
        <v>175</v>
      </c>
      <c r="H4" s="116" t="s">
        <v>183</v>
      </c>
    </row>
    <row r="5" spans="1:8" ht="135" customHeight="1" thickBot="1" x14ac:dyDescent="0.3">
      <c r="B5" s="115">
        <v>3</v>
      </c>
      <c r="C5" s="115" t="s">
        <v>294</v>
      </c>
      <c r="D5" s="11" t="s">
        <v>77</v>
      </c>
      <c r="E5" s="12" t="s">
        <v>80</v>
      </c>
      <c r="F5" s="13"/>
      <c r="G5" s="13" t="s">
        <v>179</v>
      </c>
      <c r="H5" s="13" t="s">
        <v>180</v>
      </c>
    </row>
    <row r="6" spans="1:8" ht="135" customHeight="1" thickBot="1" x14ac:dyDescent="0.3">
      <c r="B6" s="115">
        <v>4</v>
      </c>
      <c r="C6" s="115" t="s">
        <v>294</v>
      </c>
      <c r="D6" s="11" t="s">
        <v>77</v>
      </c>
      <c r="E6" s="12" t="s">
        <v>78</v>
      </c>
      <c r="F6" s="13" t="s">
        <v>35</v>
      </c>
      <c r="G6" s="13" t="s">
        <v>73</v>
      </c>
      <c r="H6" s="13" t="s">
        <v>181</v>
      </c>
    </row>
    <row r="7" spans="1:8" ht="135" customHeight="1" thickBot="1" x14ac:dyDescent="0.3">
      <c r="B7" s="115">
        <v>5</v>
      </c>
      <c r="C7" s="115" t="s">
        <v>294</v>
      </c>
      <c r="D7" s="11" t="s">
        <v>77</v>
      </c>
      <c r="E7" s="12" t="s">
        <v>79</v>
      </c>
      <c r="F7" s="13" t="s">
        <v>34</v>
      </c>
      <c r="G7" s="13" t="s">
        <v>29</v>
      </c>
      <c r="H7" s="13" t="s">
        <v>74</v>
      </c>
    </row>
    <row r="8" spans="1:8" ht="135" customHeight="1" thickBot="1" x14ac:dyDescent="0.3">
      <c r="B8" s="115">
        <v>6</v>
      </c>
      <c r="C8" s="115" t="s">
        <v>294</v>
      </c>
      <c r="D8" s="117" t="s">
        <v>77</v>
      </c>
      <c r="E8" s="12" t="s">
        <v>81</v>
      </c>
      <c r="F8" s="12" t="s">
        <v>33</v>
      </c>
      <c r="G8" s="12" t="s">
        <v>174</v>
      </c>
      <c r="H8" s="12" t="s">
        <v>75</v>
      </c>
    </row>
    <row r="9" spans="1:8" ht="135" customHeight="1" thickBot="1" x14ac:dyDescent="0.3">
      <c r="B9" s="115">
        <v>7</v>
      </c>
      <c r="C9" s="115" t="s">
        <v>294</v>
      </c>
      <c r="D9" s="117" t="s">
        <v>77</v>
      </c>
      <c r="E9" s="12" t="s">
        <v>188</v>
      </c>
      <c r="F9" s="12" t="s">
        <v>37</v>
      </c>
      <c r="G9" s="12" t="s">
        <v>38</v>
      </c>
      <c r="H9" s="12" t="s">
        <v>186</v>
      </c>
    </row>
    <row r="10" spans="1:8" ht="135.75" thickBot="1" x14ac:dyDescent="0.3">
      <c r="B10" s="115">
        <v>8</v>
      </c>
      <c r="C10" s="115" t="s">
        <v>294</v>
      </c>
      <c r="D10" s="117" t="s">
        <v>176</v>
      </c>
      <c r="E10" s="12" t="s">
        <v>177</v>
      </c>
      <c r="F10" s="12"/>
      <c r="G10" s="12" t="s">
        <v>178</v>
      </c>
      <c r="H10" s="12" t="s">
        <v>182</v>
      </c>
    </row>
    <row r="11" spans="1:8" ht="103.5" customHeight="1" thickBot="1" x14ac:dyDescent="0.3">
      <c r="B11" s="115">
        <v>9</v>
      </c>
      <c r="C11" s="115" t="s">
        <v>294</v>
      </c>
      <c r="D11" s="117" t="s">
        <v>77</v>
      </c>
      <c r="E11" s="12" t="s">
        <v>188</v>
      </c>
      <c r="F11" s="12" t="s">
        <v>37</v>
      </c>
      <c r="G11" s="12" t="s">
        <v>290</v>
      </c>
      <c r="H11" s="12" t="s">
        <v>292</v>
      </c>
    </row>
    <row r="12" spans="1:8" ht="103.5" customHeight="1" thickBot="1" x14ac:dyDescent="0.3">
      <c r="B12" s="115">
        <v>10</v>
      </c>
      <c r="C12" s="115" t="s">
        <v>294</v>
      </c>
      <c r="D12" s="117" t="s">
        <v>77</v>
      </c>
      <c r="E12" s="12" t="s">
        <v>288</v>
      </c>
      <c r="F12" s="12" t="s">
        <v>289</v>
      </c>
      <c r="G12" s="12" t="s">
        <v>291</v>
      </c>
      <c r="H12" s="12" t="s">
        <v>293</v>
      </c>
    </row>
    <row r="13" spans="1:8" ht="150.75" thickBot="1" x14ac:dyDescent="0.3">
      <c r="B13" s="115">
        <v>11</v>
      </c>
      <c r="C13" s="115" t="s">
        <v>294</v>
      </c>
      <c r="D13" s="117" t="s">
        <v>295</v>
      </c>
      <c r="E13" s="12" t="s">
        <v>296</v>
      </c>
      <c r="F13" s="12"/>
      <c r="G13" s="12" t="s">
        <v>300</v>
      </c>
      <c r="H13" s="12" t="s">
        <v>297</v>
      </c>
    </row>
    <row r="14" spans="1:8" ht="150.75" thickBot="1" x14ac:dyDescent="0.3">
      <c r="B14" s="115">
        <v>12</v>
      </c>
      <c r="C14" s="115" t="s">
        <v>294</v>
      </c>
      <c r="D14" s="117" t="s">
        <v>298</v>
      </c>
      <c r="E14" s="12" t="s">
        <v>299</v>
      </c>
      <c r="F14" s="12"/>
      <c r="G14" s="12" t="s">
        <v>300</v>
      </c>
      <c r="H14" s="12" t="s">
        <v>297</v>
      </c>
    </row>
    <row r="35" spans="7:7" x14ac:dyDescent="0.25">
      <c r="G35" s="8"/>
    </row>
  </sheetData>
  <pageMargins left="0.7" right="0.7" top="0.75" bottom="0.75" header="0.3" footer="0.3"/>
  <pageSetup scale="56" fitToHeight="0"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
  <sheetViews>
    <sheetView topLeftCell="A9" workbookViewId="0">
      <selection activeCell="K18" sqref="K18"/>
    </sheetView>
  </sheetViews>
  <sheetFormatPr baseColWidth="10" defaultRowHeight="15" x14ac:dyDescent="0.25"/>
  <cols>
    <col min="9" max="9" width="16.140625" customWidth="1"/>
    <col min="10" max="10" width="17.85546875" customWidth="1"/>
    <col min="15" max="15" width="13.140625" bestFit="1" customWidth="1"/>
  </cols>
  <sheetData>
    <row r="2" spans="1:26" x14ac:dyDescent="0.25">
      <c r="A2" s="103" t="s">
        <v>26</v>
      </c>
      <c r="B2" s="103" t="s">
        <v>65</v>
      </c>
      <c r="C2" s="103" t="s">
        <v>64</v>
      </c>
      <c r="D2" s="103" t="s">
        <v>24</v>
      </c>
      <c r="E2" s="103" t="s">
        <v>115</v>
      </c>
      <c r="F2" s="103" t="s">
        <v>114</v>
      </c>
      <c r="G2" s="103" t="s">
        <v>60</v>
      </c>
      <c r="H2" s="103" t="s">
        <v>58</v>
      </c>
      <c r="I2" s="103" t="s">
        <v>192</v>
      </c>
      <c r="J2" s="103" t="s">
        <v>193</v>
      </c>
      <c r="K2" s="103" t="s">
        <v>57</v>
      </c>
      <c r="L2" s="103" t="s">
        <v>280</v>
      </c>
      <c r="M2" s="103" t="s">
        <v>194</v>
      </c>
      <c r="N2" s="103" t="s">
        <v>281</v>
      </c>
      <c r="O2" s="103" t="s">
        <v>196</v>
      </c>
      <c r="Q2" s="107" t="s">
        <v>278</v>
      </c>
    </row>
    <row r="3" spans="1:26" x14ac:dyDescent="0.25">
      <c r="A3" s="104" t="s">
        <v>282</v>
      </c>
      <c r="B3" s="105">
        <v>856812</v>
      </c>
      <c r="C3" s="104" t="s">
        <v>283</v>
      </c>
      <c r="D3" s="104" t="s">
        <v>39</v>
      </c>
      <c r="E3" s="105">
        <v>30000199</v>
      </c>
      <c r="F3" s="104" t="s">
        <v>284</v>
      </c>
      <c r="G3" s="104" t="s">
        <v>201</v>
      </c>
      <c r="H3" s="104" t="s">
        <v>285</v>
      </c>
      <c r="I3" s="104" t="s">
        <v>286</v>
      </c>
      <c r="J3" s="105">
        <v>937430</v>
      </c>
      <c r="K3" s="105">
        <v>999</v>
      </c>
      <c r="L3" s="105">
        <v>35451</v>
      </c>
      <c r="M3" s="104" t="s">
        <v>287</v>
      </c>
      <c r="N3" s="105">
        <v>3833412</v>
      </c>
      <c r="O3" s="106">
        <v>3833412</v>
      </c>
      <c r="Q3" s="108">
        <f>J10</f>
        <v>3014925.5218707407</v>
      </c>
    </row>
    <row r="7" spans="1:26" s="9" customFormat="1" ht="28.5" x14ac:dyDescent="0.45">
      <c r="A7" s="14"/>
      <c r="B7" s="92" t="s">
        <v>266</v>
      </c>
      <c r="J7" s="14"/>
      <c r="K7" s="14"/>
      <c r="L7" s="14"/>
      <c r="M7" s="14"/>
      <c r="N7" s="14"/>
      <c r="O7" s="14"/>
      <c r="P7" s="14"/>
      <c r="Q7" s="14"/>
      <c r="R7" s="14"/>
      <c r="S7" s="14"/>
      <c r="T7" s="14"/>
      <c r="U7" s="14"/>
      <c r="V7" s="14"/>
      <c r="W7" s="14"/>
      <c r="X7" s="14"/>
      <c r="Y7" s="14"/>
      <c r="Z7" s="14"/>
    </row>
    <row r="8" spans="1:26" s="9" customFormat="1" ht="15.75" thickBot="1" x14ac:dyDescent="0.3">
      <c r="A8" s="14"/>
      <c r="B8" s="93" t="s">
        <v>267</v>
      </c>
      <c r="J8" s="94"/>
      <c r="K8" s="14"/>
      <c r="L8" s="14"/>
      <c r="M8" s="14"/>
      <c r="N8" s="14"/>
      <c r="O8" s="14"/>
      <c r="P8" s="14"/>
      <c r="Q8" s="14"/>
      <c r="R8" s="14"/>
      <c r="S8" s="14"/>
      <c r="T8" s="14"/>
      <c r="U8" s="14"/>
      <c r="V8" s="14"/>
      <c r="W8" s="14"/>
      <c r="X8" s="14"/>
      <c r="Y8" s="14"/>
      <c r="Z8" s="14"/>
    </row>
    <row r="9" spans="1:26" s="9" customFormat="1" ht="53.25" thickBot="1" x14ac:dyDescent="0.3">
      <c r="A9" s="41"/>
      <c r="B9" s="54" t="s">
        <v>222</v>
      </c>
      <c r="C9" s="56" t="s">
        <v>268</v>
      </c>
      <c r="D9" s="56" t="s">
        <v>269</v>
      </c>
      <c r="E9" s="56" t="s">
        <v>270</v>
      </c>
      <c r="F9" s="56" t="s">
        <v>225</v>
      </c>
      <c r="G9" s="54" t="s">
        <v>271</v>
      </c>
      <c r="H9" s="55" t="s">
        <v>272</v>
      </c>
      <c r="I9" s="59" t="s">
        <v>273</v>
      </c>
      <c r="J9" s="113" t="s">
        <v>279</v>
      </c>
      <c r="K9" s="41"/>
      <c r="L9" s="41"/>
      <c r="M9" s="41"/>
      <c r="N9" s="41"/>
      <c r="O9" s="41"/>
      <c r="P9" s="41"/>
      <c r="Q9" s="41"/>
      <c r="R9" s="41"/>
      <c r="S9" s="41"/>
      <c r="T9" s="41"/>
      <c r="U9" s="41"/>
      <c r="V9" s="41"/>
      <c r="W9" s="41"/>
      <c r="X9" s="41"/>
      <c r="Y9" s="41"/>
      <c r="Z9" s="41"/>
    </row>
    <row r="10" spans="1:26" s="9" customFormat="1" ht="15.75" thickBot="1" x14ac:dyDescent="0.3">
      <c r="A10" s="14"/>
      <c r="B10" s="95" t="s">
        <v>274</v>
      </c>
      <c r="C10" s="96" t="s">
        <v>275</v>
      </c>
      <c r="D10" s="97" t="s">
        <v>276</v>
      </c>
      <c r="E10" s="97" t="s">
        <v>277</v>
      </c>
      <c r="F10" s="97" t="s">
        <v>39</v>
      </c>
      <c r="G10" s="98">
        <v>35451</v>
      </c>
      <c r="H10" s="99">
        <v>2968486.8721175692</v>
      </c>
      <c r="I10" s="100">
        <v>1488547742</v>
      </c>
      <c r="J10" s="114">
        <f>I10*($D$14/$D$13)/$D$16</f>
        <v>3014925.5218707407</v>
      </c>
      <c r="K10" s="101"/>
      <c r="L10" s="14"/>
      <c r="M10" s="14"/>
      <c r="N10" s="14"/>
      <c r="O10" s="14"/>
      <c r="P10" s="14"/>
      <c r="Q10" s="14"/>
      <c r="R10" s="14"/>
      <c r="S10" s="14"/>
      <c r="T10" s="14"/>
      <c r="U10" s="14"/>
      <c r="V10" s="14"/>
      <c r="W10" s="14"/>
      <c r="X10" s="14"/>
      <c r="Y10" s="14"/>
      <c r="Z10" s="14"/>
    </row>
    <row r="11" spans="1:26" s="9" customFormat="1" x14ac:dyDescent="0.25"/>
    <row r="12" spans="1:26" s="9" customFormat="1" x14ac:dyDescent="0.25"/>
    <row r="13" spans="1:26" s="9" customFormat="1" x14ac:dyDescent="0.25">
      <c r="B13" s="89" t="s">
        <v>264</v>
      </c>
      <c r="C13" s="90">
        <v>40178</v>
      </c>
      <c r="D13" s="91">
        <v>76.06</v>
      </c>
    </row>
    <row r="14" spans="1:26" s="9" customFormat="1" x14ac:dyDescent="0.25">
      <c r="B14" s="89" t="s">
        <v>264</v>
      </c>
      <c r="C14" s="90">
        <v>43100</v>
      </c>
      <c r="D14" s="91">
        <v>98.12</v>
      </c>
    </row>
    <row r="15" spans="1:26" s="9" customFormat="1" x14ac:dyDescent="0.25">
      <c r="B15" s="89" t="s">
        <v>265</v>
      </c>
      <c r="C15" s="90">
        <v>40178</v>
      </c>
      <c r="D15" s="91">
        <v>501.45</v>
      </c>
    </row>
    <row r="16" spans="1:26" s="9" customFormat="1" x14ac:dyDescent="0.25">
      <c r="B16" s="89" t="s">
        <v>265</v>
      </c>
      <c r="C16" s="90">
        <v>43100</v>
      </c>
      <c r="D16" s="91">
        <v>636.92368421052595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S54"/>
  <sheetViews>
    <sheetView workbookViewId="0">
      <selection activeCell="AE27" sqref="AE27"/>
    </sheetView>
  </sheetViews>
  <sheetFormatPr baseColWidth="10" defaultRowHeight="15" x14ac:dyDescent="0.25"/>
  <cols>
    <col min="9" max="9" width="13" customWidth="1"/>
    <col min="20" max="20" width="15.5703125" customWidth="1"/>
    <col min="21" max="21" width="15.85546875" customWidth="1"/>
    <col min="23" max="23" width="16.42578125" customWidth="1"/>
    <col min="28" max="30" width="13.140625" customWidth="1"/>
  </cols>
  <sheetData>
    <row r="2" spans="1:71" x14ac:dyDescent="0.25">
      <c r="A2" s="28" t="s">
        <v>26</v>
      </c>
      <c r="B2" s="28" t="s">
        <v>25</v>
      </c>
      <c r="C2" s="28" t="s">
        <v>65</v>
      </c>
      <c r="D2" s="28" t="s">
        <v>64</v>
      </c>
      <c r="E2" s="28" t="s">
        <v>19</v>
      </c>
      <c r="F2" s="28" t="s">
        <v>18</v>
      </c>
      <c r="G2" s="28" t="s">
        <v>28</v>
      </c>
      <c r="H2" s="28" t="s">
        <v>24</v>
      </c>
      <c r="I2" s="28" t="s">
        <v>115</v>
      </c>
      <c r="J2" s="28" t="s">
        <v>114</v>
      </c>
      <c r="K2" s="28" t="s">
        <v>60</v>
      </c>
      <c r="L2" s="28" t="s">
        <v>189</v>
      </c>
      <c r="M2" s="28" t="s">
        <v>190</v>
      </c>
      <c r="N2" s="28" t="s">
        <v>191</v>
      </c>
      <c r="O2" s="28" t="s">
        <v>58</v>
      </c>
      <c r="P2" s="28" t="s">
        <v>192</v>
      </c>
      <c r="Q2" s="28" t="s">
        <v>193</v>
      </c>
      <c r="R2" s="28" t="s">
        <v>57</v>
      </c>
      <c r="S2" s="28" t="s">
        <v>194</v>
      </c>
      <c r="T2" s="29" t="s">
        <v>195</v>
      </c>
      <c r="U2" s="30" t="s">
        <v>196</v>
      </c>
      <c r="W2" s="107" t="s">
        <v>278</v>
      </c>
    </row>
    <row r="3" spans="1:71" x14ac:dyDescent="0.25">
      <c r="A3" s="31" t="s">
        <v>197</v>
      </c>
      <c r="B3" s="31" t="s">
        <v>198</v>
      </c>
      <c r="C3" s="32"/>
      <c r="D3" s="31" t="s">
        <v>82</v>
      </c>
      <c r="E3" s="33">
        <v>845465</v>
      </c>
      <c r="F3" s="31" t="s">
        <v>199</v>
      </c>
      <c r="G3" s="32"/>
      <c r="H3" s="31" t="s">
        <v>39</v>
      </c>
      <c r="I3" s="33">
        <v>30000545</v>
      </c>
      <c r="J3" s="31" t="s">
        <v>200</v>
      </c>
      <c r="K3" s="31" t="s">
        <v>201</v>
      </c>
      <c r="L3" s="33">
        <v>1</v>
      </c>
      <c r="M3" s="32"/>
      <c r="N3" s="32"/>
      <c r="O3" s="31" t="s">
        <v>202</v>
      </c>
      <c r="P3" s="31" t="s">
        <v>203</v>
      </c>
      <c r="Q3" s="33">
        <v>944250</v>
      </c>
      <c r="R3" s="33">
        <v>999</v>
      </c>
      <c r="S3" s="31" t="s">
        <v>204</v>
      </c>
      <c r="T3" s="34">
        <v>214021</v>
      </c>
      <c r="U3" s="35">
        <v>214021</v>
      </c>
      <c r="W3" s="108">
        <f>AF19</f>
        <v>376959.668630481</v>
      </c>
    </row>
    <row r="4" spans="1:71" x14ac:dyDescent="0.25">
      <c r="A4" s="31" t="s">
        <v>197</v>
      </c>
      <c r="B4" s="31" t="s">
        <v>198</v>
      </c>
      <c r="C4" s="32"/>
      <c r="D4" s="31" t="s">
        <v>82</v>
      </c>
      <c r="E4" s="33">
        <v>845462</v>
      </c>
      <c r="F4" s="31" t="s">
        <v>205</v>
      </c>
      <c r="G4" s="32"/>
      <c r="H4" s="31" t="s">
        <v>39</v>
      </c>
      <c r="I4" s="33">
        <v>30000545</v>
      </c>
      <c r="J4" s="31" t="s">
        <v>200</v>
      </c>
      <c r="K4" s="31" t="s">
        <v>201</v>
      </c>
      <c r="L4" s="33">
        <v>1</v>
      </c>
      <c r="M4" s="32"/>
      <c r="N4" s="32"/>
      <c r="O4" s="31" t="s">
        <v>202</v>
      </c>
      <c r="P4" s="31" t="s">
        <v>203</v>
      </c>
      <c r="Q4" s="33">
        <v>944249</v>
      </c>
      <c r="R4" s="33">
        <v>999</v>
      </c>
      <c r="S4" s="31" t="s">
        <v>204</v>
      </c>
      <c r="T4" s="34">
        <v>220732</v>
      </c>
      <c r="U4" s="35">
        <v>220732</v>
      </c>
      <c r="W4" s="108">
        <f>AE19</f>
        <v>388779.95370715752</v>
      </c>
      <c r="Y4" s="9"/>
    </row>
    <row r="5" spans="1:71" x14ac:dyDescent="0.25">
      <c r="A5" s="31" t="s">
        <v>206</v>
      </c>
      <c r="B5" s="31" t="s">
        <v>207</v>
      </c>
      <c r="C5" s="32"/>
      <c r="D5" s="31" t="s">
        <v>82</v>
      </c>
      <c r="E5" s="33">
        <v>845466</v>
      </c>
      <c r="F5" s="31" t="s">
        <v>208</v>
      </c>
      <c r="G5" s="32"/>
      <c r="H5" s="31" t="s">
        <v>39</v>
      </c>
      <c r="I5" s="33">
        <v>30000565</v>
      </c>
      <c r="J5" s="31" t="s">
        <v>209</v>
      </c>
      <c r="K5" s="31" t="s">
        <v>201</v>
      </c>
      <c r="L5" s="33">
        <v>1</v>
      </c>
      <c r="M5" s="32"/>
      <c r="N5" s="32"/>
      <c r="O5" s="31" t="s">
        <v>202</v>
      </c>
      <c r="P5" s="31" t="s">
        <v>203</v>
      </c>
      <c r="Q5" s="33">
        <v>944216</v>
      </c>
      <c r="R5" s="33">
        <v>999</v>
      </c>
      <c r="S5" s="31" t="s">
        <v>204</v>
      </c>
      <c r="T5" s="34">
        <v>763472</v>
      </c>
      <c r="U5" s="35">
        <v>763472</v>
      </c>
      <c r="W5" s="108">
        <f>AF20</f>
        <v>1920763.7963169101</v>
      </c>
      <c r="Y5" s="9"/>
    </row>
    <row r="6" spans="1:71" x14ac:dyDescent="0.25">
      <c r="A6" s="31" t="s">
        <v>206</v>
      </c>
      <c r="B6" s="31" t="s">
        <v>207</v>
      </c>
      <c r="C6" s="32"/>
      <c r="D6" s="31" t="s">
        <v>82</v>
      </c>
      <c r="E6" s="33">
        <v>845463</v>
      </c>
      <c r="F6" s="31" t="s">
        <v>210</v>
      </c>
      <c r="G6" s="32"/>
      <c r="H6" s="31" t="s">
        <v>39</v>
      </c>
      <c r="I6" s="33">
        <v>30000565</v>
      </c>
      <c r="J6" s="31" t="s">
        <v>209</v>
      </c>
      <c r="K6" s="31" t="s">
        <v>201</v>
      </c>
      <c r="L6" s="33">
        <v>1</v>
      </c>
      <c r="M6" s="32"/>
      <c r="N6" s="32"/>
      <c r="O6" s="31" t="s">
        <v>202</v>
      </c>
      <c r="P6" s="31" t="s">
        <v>203</v>
      </c>
      <c r="Q6" s="33">
        <v>944215</v>
      </c>
      <c r="R6" s="33">
        <v>999</v>
      </c>
      <c r="S6" s="31" t="s">
        <v>204</v>
      </c>
      <c r="T6" s="34">
        <v>792495</v>
      </c>
      <c r="U6" s="35">
        <v>792495</v>
      </c>
      <c r="W6" s="108">
        <f>AE20</f>
        <v>1993781.4776478745</v>
      </c>
      <c r="Y6" s="9"/>
    </row>
    <row r="7" spans="1:71" x14ac:dyDescent="0.25">
      <c r="A7" s="31" t="s">
        <v>13</v>
      </c>
      <c r="B7" s="31" t="s">
        <v>12</v>
      </c>
      <c r="C7" s="32"/>
      <c r="D7" s="31" t="s">
        <v>82</v>
      </c>
      <c r="E7" s="33">
        <v>805616</v>
      </c>
      <c r="F7" s="31" t="s">
        <v>6</v>
      </c>
      <c r="G7" s="32"/>
      <c r="H7" s="31" t="s">
        <v>8</v>
      </c>
      <c r="I7" s="33">
        <v>30000474</v>
      </c>
      <c r="J7" s="31" t="s">
        <v>200</v>
      </c>
      <c r="K7" s="31" t="s">
        <v>201</v>
      </c>
      <c r="L7" s="33">
        <v>0.26</v>
      </c>
      <c r="M7" s="32"/>
      <c r="N7" s="32"/>
      <c r="O7" s="31" t="s">
        <v>202</v>
      </c>
      <c r="P7" s="31" t="s">
        <v>203</v>
      </c>
      <c r="Q7" s="33">
        <v>806665</v>
      </c>
      <c r="R7" s="33">
        <v>999</v>
      </c>
      <c r="S7" s="31" t="s">
        <v>204</v>
      </c>
      <c r="T7" s="34">
        <v>514886</v>
      </c>
      <c r="U7" s="35">
        <v>133870.35999999999</v>
      </c>
      <c r="W7" s="108">
        <f>AF21</f>
        <v>182538.14394423077</v>
      </c>
      <c r="Y7" s="9"/>
    </row>
    <row r="8" spans="1:71" x14ac:dyDescent="0.25">
      <c r="A8" s="31" t="s">
        <v>10</v>
      </c>
      <c r="B8" s="31" t="s">
        <v>9</v>
      </c>
      <c r="C8" s="32"/>
      <c r="D8" s="31" t="s">
        <v>82</v>
      </c>
      <c r="E8" s="33">
        <v>805615</v>
      </c>
      <c r="F8" s="31" t="s">
        <v>5</v>
      </c>
      <c r="G8" s="32"/>
      <c r="H8" s="31" t="s">
        <v>8</v>
      </c>
      <c r="I8" s="33">
        <v>30000457</v>
      </c>
      <c r="J8" s="31" t="s">
        <v>209</v>
      </c>
      <c r="K8" s="31" t="s">
        <v>201</v>
      </c>
      <c r="L8" s="33">
        <v>1</v>
      </c>
      <c r="M8" s="32"/>
      <c r="N8" s="32"/>
      <c r="O8" s="31" t="s">
        <v>202</v>
      </c>
      <c r="P8" s="31" t="s">
        <v>203</v>
      </c>
      <c r="Q8" s="33">
        <v>806664</v>
      </c>
      <c r="R8" s="33">
        <v>999</v>
      </c>
      <c r="S8" s="31" t="s">
        <v>204</v>
      </c>
      <c r="T8" s="34">
        <v>268344</v>
      </c>
      <c r="U8" s="35">
        <v>268344</v>
      </c>
      <c r="W8" s="108">
        <f>AE21</f>
        <v>184805.77504554464</v>
      </c>
      <c r="Y8" s="9"/>
    </row>
    <row r="9" spans="1:71" x14ac:dyDescent="0.25">
      <c r="A9" s="31" t="s">
        <v>211</v>
      </c>
      <c r="B9" s="31" t="s">
        <v>212</v>
      </c>
      <c r="C9" s="32"/>
      <c r="D9" s="31" t="s">
        <v>82</v>
      </c>
      <c r="E9" s="33">
        <v>845286</v>
      </c>
      <c r="F9" s="31" t="s">
        <v>213</v>
      </c>
      <c r="G9" s="32"/>
      <c r="H9" s="31" t="s">
        <v>39</v>
      </c>
      <c r="I9" s="33">
        <v>30000458</v>
      </c>
      <c r="J9" s="31" t="s">
        <v>209</v>
      </c>
      <c r="K9" s="31" t="s">
        <v>201</v>
      </c>
      <c r="L9" s="33">
        <v>1</v>
      </c>
      <c r="M9" s="32"/>
      <c r="N9" s="32"/>
      <c r="O9" s="31" t="s">
        <v>202</v>
      </c>
      <c r="P9" s="31" t="s">
        <v>203</v>
      </c>
      <c r="Q9" s="33">
        <v>944202</v>
      </c>
      <c r="R9" s="33">
        <v>999</v>
      </c>
      <c r="S9" s="31" t="s">
        <v>204</v>
      </c>
      <c r="T9" s="34">
        <v>3752792</v>
      </c>
      <c r="U9" s="35">
        <v>3752792</v>
      </c>
      <c r="W9" s="108">
        <f>AF18</f>
        <v>6304820.4654028267</v>
      </c>
      <c r="Y9" s="9"/>
    </row>
    <row r="10" spans="1:71" x14ac:dyDescent="0.25">
      <c r="A10" s="31" t="s">
        <v>211</v>
      </c>
      <c r="B10" s="31" t="s">
        <v>212</v>
      </c>
      <c r="C10" s="32"/>
      <c r="D10" s="31" t="s">
        <v>82</v>
      </c>
      <c r="E10" s="33">
        <v>845285</v>
      </c>
      <c r="F10" s="31" t="s">
        <v>214</v>
      </c>
      <c r="G10" s="32"/>
      <c r="H10" s="31" t="s">
        <v>39</v>
      </c>
      <c r="I10" s="33">
        <v>30000458</v>
      </c>
      <c r="J10" s="31" t="s">
        <v>209</v>
      </c>
      <c r="K10" s="31" t="s">
        <v>201</v>
      </c>
      <c r="L10" s="33">
        <v>1</v>
      </c>
      <c r="M10" s="32"/>
      <c r="N10" s="32"/>
      <c r="O10" s="31" t="s">
        <v>202</v>
      </c>
      <c r="P10" s="31" t="s">
        <v>203</v>
      </c>
      <c r="Q10" s="33">
        <v>944201</v>
      </c>
      <c r="R10" s="33">
        <v>999</v>
      </c>
      <c r="S10" s="31" t="s">
        <v>204</v>
      </c>
      <c r="T10" s="34">
        <v>3869141</v>
      </c>
      <c r="U10" s="35">
        <v>3869141</v>
      </c>
      <c r="W10" s="108">
        <f>AE18</f>
        <v>6500290.5258034291</v>
      </c>
      <c r="Y10" s="9"/>
    </row>
    <row r="11" spans="1:71" x14ac:dyDescent="0.25">
      <c r="U11" s="102">
        <f>SUM(U3:U10)</f>
        <v>10014867.359999999</v>
      </c>
      <c r="W11" s="109">
        <f>SUM(W3:W10)</f>
        <v>17852739.806498453</v>
      </c>
      <c r="Y11" s="9"/>
    </row>
    <row r="12" spans="1:71"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41"/>
      <c r="AB12" s="41"/>
      <c r="AC12" s="41"/>
      <c r="AD12" s="41"/>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row>
    <row r="13" spans="1:71" ht="28.5" x14ac:dyDescent="0.45">
      <c r="A13" s="9"/>
      <c r="B13" s="36" t="s">
        <v>215</v>
      </c>
      <c r="C13" s="2"/>
      <c r="D13" s="1"/>
      <c r="E13" s="37"/>
      <c r="F13" s="37"/>
      <c r="G13" s="37"/>
      <c r="H13" s="38"/>
      <c r="I13" s="38"/>
      <c r="J13" s="37"/>
      <c r="K13" s="37"/>
      <c r="L13" s="37"/>
      <c r="M13" s="39"/>
      <c r="N13" s="39"/>
      <c r="O13" s="39"/>
      <c r="P13" s="40"/>
      <c r="Q13" s="37"/>
      <c r="R13" s="37"/>
      <c r="S13" s="37"/>
      <c r="T13" s="37"/>
      <c r="U13" s="37"/>
      <c r="V13" s="37"/>
      <c r="W13" s="39"/>
      <c r="X13" s="39"/>
      <c r="Y13" s="39"/>
      <c r="Z13" s="40"/>
      <c r="AA13" s="41"/>
      <c r="AB13" s="41"/>
      <c r="AC13" s="41"/>
      <c r="AD13" s="41"/>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row>
    <row r="14" spans="1:71" ht="15.75" thickBot="1" x14ac:dyDescent="0.3">
      <c r="A14" s="9"/>
      <c r="B14" s="42" t="s">
        <v>216</v>
      </c>
      <c r="C14" s="2"/>
      <c r="D14" s="1"/>
      <c r="E14" s="37"/>
      <c r="F14" s="37"/>
      <c r="G14" s="37"/>
      <c r="H14" s="38"/>
      <c r="I14" s="38"/>
      <c r="J14" s="37"/>
      <c r="K14" s="37"/>
      <c r="L14" s="37"/>
      <c r="M14" s="39"/>
      <c r="N14" s="39"/>
      <c r="O14" s="39"/>
      <c r="P14" s="40"/>
      <c r="Q14" s="37"/>
      <c r="R14" s="37"/>
      <c r="S14" s="37"/>
      <c r="T14" s="37"/>
      <c r="U14" s="37"/>
      <c r="V14" s="37"/>
      <c r="W14" s="39"/>
      <c r="X14" s="39"/>
      <c r="Y14" s="39"/>
      <c r="Z14" s="40"/>
      <c r="AA14" s="1"/>
      <c r="AB14" s="41"/>
      <c r="AC14" s="41"/>
      <c r="AD14" s="41"/>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row>
    <row r="15" spans="1:71" ht="15.75" thickBot="1" x14ac:dyDescent="0.3">
      <c r="A15" s="9"/>
      <c r="B15" s="42"/>
      <c r="C15" s="2"/>
      <c r="D15" s="1"/>
      <c r="E15" s="37"/>
      <c r="F15" s="37"/>
      <c r="G15" s="43"/>
      <c r="H15" s="44"/>
      <c r="I15" s="44"/>
      <c r="J15" s="45"/>
      <c r="K15" s="45"/>
      <c r="L15" s="45" t="s">
        <v>217</v>
      </c>
      <c r="M15" s="46"/>
      <c r="N15" s="46"/>
      <c r="O15" s="46"/>
      <c r="P15" s="47"/>
      <c r="Q15" s="48"/>
      <c r="R15" s="49"/>
      <c r="S15" s="49"/>
      <c r="T15" s="49"/>
      <c r="U15" s="49"/>
      <c r="V15" s="49" t="s">
        <v>218</v>
      </c>
      <c r="W15" s="50"/>
      <c r="X15" s="50"/>
      <c r="Y15" s="50"/>
      <c r="Z15" s="51"/>
      <c r="AA15" s="52" t="s">
        <v>219</v>
      </c>
      <c r="AB15" s="118" t="s">
        <v>220</v>
      </c>
      <c r="AC15" s="119"/>
      <c r="AD15" s="120"/>
      <c r="AE15" s="121" t="s">
        <v>221</v>
      </c>
      <c r="AF15" s="122"/>
      <c r="AG15" s="123"/>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row>
    <row r="16" spans="1:71" ht="53.25" thickBot="1" x14ac:dyDescent="0.3">
      <c r="A16" s="53"/>
      <c r="B16" s="54" t="s">
        <v>222</v>
      </c>
      <c r="C16" s="55" t="s">
        <v>223</v>
      </c>
      <c r="D16" s="55" t="s">
        <v>224</v>
      </c>
      <c r="E16" s="55" t="s">
        <v>27</v>
      </c>
      <c r="F16" s="56" t="s">
        <v>225</v>
      </c>
      <c r="G16" s="54" t="s">
        <v>226</v>
      </c>
      <c r="H16" s="57" t="s">
        <v>227</v>
      </c>
      <c r="I16" s="57" t="s">
        <v>228</v>
      </c>
      <c r="J16" s="55" t="s">
        <v>229</v>
      </c>
      <c r="K16" s="55" t="s">
        <v>230</v>
      </c>
      <c r="L16" s="55" t="s">
        <v>231</v>
      </c>
      <c r="M16" s="58" t="s">
        <v>232</v>
      </c>
      <c r="N16" s="58" t="s">
        <v>233</v>
      </c>
      <c r="O16" s="58" t="s">
        <v>234</v>
      </c>
      <c r="P16" s="59" t="s">
        <v>235</v>
      </c>
      <c r="Q16" s="54" t="s">
        <v>236</v>
      </c>
      <c r="R16" s="55" t="s">
        <v>227</v>
      </c>
      <c r="S16" s="55" t="s">
        <v>228</v>
      </c>
      <c r="T16" s="55" t="s">
        <v>229</v>
      </c>
      <c r="U16" s="55" t="s">
        <v>230</v>
      </c>
      <c r="V16" s="55" t="s">
        <v>231</v>
      </c>
      <c r="W16" s="58" t="s">
        <v>232</v>
      </c>
      <c r="X16" s="58" t="s">
        <v>233</v>
      </c>
      <c r="Y16" s="58" t="s">
        <v>234</v>
      </c>
      <c r="Z16" s="59" t="s">
        <v>237</v>
      </c>
      <c r="AA16" s="60" t="s">
        <v>238</v>
      </c>
      <c r="AB16" s="60" t="s">
        <v>239</v>
      </c>
      <c r="AC16" s="60" t="s">
        <v>240</v>
      </c>
      <c r="AD16" s="60" t="s">
        <v>241</v>
      </c>
      <c r="AE16" s="110" t="s">
        <v>239</v>
      </c>
      <c r="AF16" s="110" t="s">
        <v>240</v>
      </c>
      <c r="AG16" s="110" t="s">
        <v>241</v>
      </c>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c r="BM16" s="53"/>
      <c r="BN16" s="53"/>
      <c r="BO16" s="53"/>
      <c r="BP16" s="53"/>
      <c r="BQ16" s="53"/>
      <c r="BR16" s="53"/>
      <c r="BS16" s="53"/>
    </row>
    <row r="17" spans="1:71" x14ac:dyDescent="0.25">
      <c r="A17" s="9"/>
      <c r="B17" s="61" t="s">
        <v>242</v>
      </c>
      <c r="C17" s="62" t="s">
        <v>243</v>
      </c>
      <c r="D17" s="63" t="s">
        <v>244</v>
      </c>
      <c r="E17" s="64">
        <v>1</v>
      </c>
      <c r="F17" s="65" t="s">
        <v>39</v>
      </c>
      <c r="G17" s="66">
        <v>0</v>
      </c>
      <c r="H17" s="67">
        <v>0</v>
      </c>
      <c r="I17" s="67">
        <v>0</v>
      </c>
      <c r="J17" s="68">
        <v>0</v>
      </c>
      <c r="K17" s="68">
        <v>0</v>
      </c>
      <c r="L17" s="68">
        <v>0</v>
      </c>
      <c r="M17" s="69">
        <v>0</v>
      </c>
      <c r="N17" s="69">
        <v>0</v>
      </c>
      <c r="O17" s="69">
        <v>0</v>
      </c>
      <c r="P17" s="70">
        <f>(L17/(1+M17))/(1+N17+O17)/0.1</f>
        <v>0</v>
      </c>
      <c r="Q17" s="66">
        <v>0</v>
      </c>
      <c r="R17" s="68">
        <v>0</v>
      </c>
      <c r="S17" s="68">
        <v>0</v>
      </c>
      <c r="T17" s="68">
        <v>0</v>
      </c>
      <c r="U17" s="68">
        <v>0</v>
      </c>
      <c r="V17" s="68">
        <v>0</v>
      </c>
      <c r="W17" s="69">
        <v>0</v>
      </c>
      <c r="X17" s="69">
        <v>0</v>
      </c>
      <c r="Y17" s="69">
        <v>0</v>
      </c>
      <c r="Z17" s="70">
        <f>(V17/(1+W17))/(1+X17+Y17)/0.1</f>
        <v>0</v>
      </c>
      <c r="AA17" s="71">
        <f>P17+Z17</f>
        <v>0</v>
      </c>
      <c r="AB17" s="71">
        <f>P17*$D$27</f>
        <v>0</v>
      </c>
      <c r="AC17" s="71">
        <f>Z17*$D$27</f>
        <v>0</v>
      </c>
      <c r="AD17" s="71">
        <f>SUM(AB17:AC17)</f>
        <v>0</v>
      </c>
      <c r="AE17" s="111">
        <f>AB17*($D$26/$D$25)/$D$28</f>
        <v>0</v>
      </c>
      <c r="AF17" s="111">
        <f>AC17*($D$26/$D$25)/$D$28</f>
        <v>0</v>
      </c>
      <c r="AG17" s="111">
        <f>SUM(AE17:AF17)</f>
        <v>0</v>
      </c>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row>
    <row r="18" spans="1:71" x14ac:dyDescent="0.25">
      <c r="A18" s="9"/>
      <c r="B18" s="72" t="s">
        <v>245</v>
      </c>
      <c r="C18" s="73" t="s">
        <v>246</v>
      </c>
      <c r="D18" s="74" t="s">
        <v>247</v>
      </c>
      <c r="E18" s="75">
        <v>1</v>
      </c>
      <c r="F18" s="76" t="s">
        <v>39</v>
      </c>
      <c r="G18" s="77" t="s">
        <v>248</v>
      </c>
      <c r="H18" s="78">
        <v>40.703000000000003</v>
      </c>
      <c r="I18" s="78">
        <v>40</v>
      </c>
      <c r="J18" s="79" t="s">
        <v>39</v>
      </c>
      <c r="K18" s="79">
        <v>2010</v>
      </c>
      <c r="L18" s="79">
        <v>699262.09047544654</v>
      </c>
      <c r="M18" s="80">
        <v>8.7400000000000005E-2</v>
      </c>
      <c r="N18" s="80">
        <v>2.4389861571459826E-3</v>
      </c>
      <c r="O18" s="80">
        <v>2.3140877368553327E-3</v>
      </c>
      <c r="P18" s="70">
        <f t="shared" ref="P18:P21" si="0">(L18/(1+M18))/(1+N18+O18)/0.1</f>
        <v>6400167.0855610007</v>
      </c>
      <c r="Q18" s="77" t="s">
        <v>249</v>
      </c>
      <c r="R18" s="79">
        <v>40.703000000000003</v>
      </c>
      <c r="S18" s="79">
        <v>40</v>
      </c>
      <c r="T18" s="79" t="s">
        <v>39</v>
      </c>
      <c r="U18" s="79">
        <v>2010</v>
      </c>
      <c r="V18" s="79">
        <v>678234.59908586845</v>
      </c>
      <c r="W18" s="80">
        <v>8.7400000000000005E-2</v>
      </c>
      <c r="X18" s="80">
        <v>2.4389861571459826E-3</v>
      </c>
      <c r="Y18" s="80">
        <v>2.3140877368553327E-3</v>
      </c>
      <c r="Z18" s="70">
        <f t="shared" ref="Z18:Z21" si="1">(V18/(1+W18))/(1+X18+Y18)/0.1</f>
        <v>6207707.8344210014</v>
      </c>
      <c r="AA18" s="71">
        <f t="shared" ref="AA18:AA21" si="2">P18+Z18</f>
        <v>12607874.919982001</v>
      </c>
      <c r="AB18" s="71">
        <f t="shared" ref="AB18:AB21" si="3">P18*$D$27</f>
        <v>3209363785.0545635</v>
      </c>
      <c r="AC18" s="71">
        <f t="shared" ref="AC18:AC21" si="4">Z18*$D$27</f>
        <v>3112855093.5704112</v>
      </c>
      <c r="AD18" s="71">
        <f t="shared" ref="AD18:AD21" si="5">SUM(AB18:AC18)</f>
        <v>6322218878.6249752</v>
      </c>
      <c r="AE18" s="111">
        <f t="shared" ref="AE18:AE21" si="6">AB18*($D$26/$D$25)/$D$28</f>
        <v>6500290.5258034291</v>
      </c>
      <c r="AF18" s="111">
        <f t="shared" ref="AF18:AF21" si="7">AC18*($D$26/$D$25)/$D$28</f>
        <v>6304820.4654028267</v>
      </c>
      <c r="AG18" s="111">
        <f t="shared" ref="AG18:AG21" si="8">SUM(AE18:AF18)</f>
        <v>12805110.991206255</v>
      </c>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row>
    <row r="19" spans="1:71" x14ac:dyDescent="0.25">
      <c r="A19" s="9"/>
      <c r="B19" s="72" t="s">
        <v>250</v>
      </c>
      <c r="C19" s="73" t="s">
        <v>251</v>
      </c>
      <c r="D19" s="74" t="s">
        <v>252</v>
      </c>
      <c r="E19" s="75">
        <v>1</v>
      </c>
      <c r="F19" s="76" t="s">
        <v>39</v>
      </c>
      <c r="G19" s="77" t="s">
        <v>253</v>
      </c>
      <c r="H19" s="78">
        <v>8.2330000000000005</v>
      </c>
      <c r="I19" s="78">
        <v>40</v>
      </c>
      <c r="J19" s="79" t="s">
        <v>39</v>
      </c>
      <c r="K19" s="79">
        <v>2010</v>
      </c>
      <c r="L19" s="79">
        <v>41822.605018198439</v>
      </c>
      <c r="M19" s="80">
        <v>8.7400000000000005E-2</v>
      </c>
      <c r="N19" s="80">
        <v>2.4389861571459826E-3</v>
      </c>
      <c r="O19" s="80">
        <v>2.3140877368553327E-3</v>
      </c>
      <c r="P19" s="70">
        <f t="shared" si="0"/>
        <v>382791.60806200013</v>
      </c>
      <c r="Q19" s="77" t="s">
        <v>254</v>
      </c>
      <c r="R19" s="79">
        <v>8.2330000000000005</v>
      </c>
      <c r="S19" s="79">
        <v>40</v>
      </c>
      <c r="T19" s="79" t="s">
        <v>39</v>
      </c>
      <c r="U19" s="79">
        <v>2010</v>
      </c>
      <c r="V19" s="79">
        <v>40551.049966940038</v>
      </c>
      <c r="W19" s="80">
        <v>8.7400000000000005E-2</v>
      </c>
      <c r="X19" s="80">
        <v>2.4389861571459826E-3</v>
      </c>
      <c r="Y19" s="80">
        <v>2.3140877368553327E-3</v>
      </c>
      <c r="Z19" s="70">
        <f t="shared" si="1"/>
        <v>371153.38986400008</v>
      </c>
      <c r="AA19" s="71">
        <f t="shared" si="2"/>
        <v>753944.99792600027</v>
      </c>
      <c r="AB19" s="71">
        <f t="shared" si="3"/>
        <v>191950851.86268997</v>
      </c>
      <c r="AC19" s="71">
        <f t="shared" si="4"/>
        <v>186114867.34730282</v>
      </c>
      <c r="AD19" s="71">
        <f t="shared" si="5"/>
        <v>378065719.20999277</v>
      </c>
      <c r="AE19" s="111">
        <f t="shared" si="6"/>
        <v>388779.95370715752</v>
      </c>
      <c r="AF19" s="111">
        <f t="shared" si="7"/>
        <v>376959.668630481</v>
      </c>
      <c r="AG19" s="111">
        <f t="shared" si="8"/>
        <v>765739.62233763852</v>
      </c>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row>
    <row r="20" spans="1:71" x14ac:dyDescent="0.25">
      <c r="A20" s="9"/>
      <c r="B20" s="72" t="s">
        <v>250</v>
      </c>
      <c r="C20" s="73" t="s">
        <v>255</v>
      </c>
      <c r="D20" s="74" t="s">
        <v>256</v>
      </c>
      <c r="E20" s="75">
        <v>1</v>
      </c>
      <c r="F20" s="76" t="s">
        <v>39</v>
      </c>
      <c r="G20" s="77" t="s">
        <v>257</v>
      </c>
      <c r="H20" s="78">
        <v>42.088000000000001</v>
      </c>
      <c r="I20" s="78">
        <v>40</v>
      </c>
      <c r="J20" s="79" t="s">
        <v>39</v>
      </c>
      <c r="K20" s="79">
        <v>2010</v>
      </c>
      <c r="L20" s="79">
        <v>214478.99881966566</v>
      </c>
      <c r="M20" s="80">
        <v>8.7400000000000005E-2</v>
      </c>
      <c r="N20" s="80">
        <v>2.4389861571459826E-3</v>
      </c>
      <c r="O20" s="80">
        <v>2.3140877368553327E-3</v>
      </c>
      <c r="P20" s="70">
        <f t="shared" si="0"/>
        <v>1963071.4255600006</v>
      </c>
      <c r="Q20" s="77" t="s">
        <v>258</v>
      </c>
      <c r="R20" s="79">
        <v>42.088000000000001</v>
      </c>
      <c r="S20" s="79">
        <v>40</v>
      </c>
      <c r="T20" s="79" t="s">
        <v>39</v>
      </c>
      <c r="U20" s="79">
        <v>2010</v>
      </c>
      <c r="V20" s="79">
        <v>206624.1965940606</v>
      </c>
      <c r="W20" s="80">
        <v>8.7400000000000005E-2</v>
      </c>
      <c r="X20" s="80">
        <v>2.4389861571459826E-3</v>
      </c>
      <c r="Y20" s="80">
        <v>2.3140877368553327E-3</v>
      </c>
      <c r="Z20" s="70">
        <f t="shared" si="1"/>
        <v>1891178.4295680006</v>
      </c>
      <c r="AA20" s="71">
        <f t="shared" si="2"/>
        <v>3854249.8551280014</v>
      </c>
      <c r="AB20" s="71">
        <f t="shared" si="3"/>
        <v>984382166.34706223</v>
      </c>
      <c r="AC20" s="71">
        <f t="shared" si="4"/>
        <v>948331423.50687385</v>
      </c>
      <c r="AD20" s="71">
        <f t="shared" si="5"/>
        <v>1932713589.8539362</v>
      </c>
      <c r="AE20" s="111">
        <f t="shared" si="6"/>
        <v>1993781.4776478745</v>
      </c>
      <c r="AF20" s="111">
        <f t="shared" si="7"/>
        <v>1920763.7963169101</v>
      </c>
      <c r="AG20" s="111">
        <f t="shared" si="8"/>
        <v>3914545.2739647846</v>
      </c>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row>
    <row r="21" spans="1:71" ht="15.75" thickBot="1" x14ac:dyDescent="0.3">
      <c r="A21" s="9"/>
      <c r="B21" s="72" t="s">
        <v>259</v>
      </c>
      <c r="C21" s="73" t="s">
        <v>260</v>
      </c>
      <c r="D21" s="74" t="s">
        <v>261</v>
      </c>
      <c r="E21" s="75">
        <v>1</v>
      </c>
      <c r="F21" s="76" t="s">
        <v>39</v>
      </c>
      <c r="G21" s="77" t="s">
        <v>262</v>
      </c>
      <c r="H21" s="78">
        <v>0.47099999999999997</v>
      </c>
      <c r="I21" s="78">
        <v>40</v>
      </c>
      <c r="J21" s="79" t="s">
        <v>39</v>
      </c>
      <c r="K21" s="79">
        <v>2010</v>
      </c>
      <c r="L21" s="79">
        <v>19880.291823465883</v>
      </c>
      <c r="M21" s="80">
        <v>8.7400000000000005E-2</v>
      </c>
      <c r="N21" s="80">
        <v>2.4389861571459826E-3</v>
      </c>
      <c r="O21" s="80">
        <v>2.3140877368553327E-3</v>
      </c>
      <c r="P21" s="70">
        <f t="shared" si="0"/>
        <v>181959.22689500006</v>
      </c>
      <c r="Q21" s="77" t="s">
        <v>263</v>
      </c>
      <c r="R21" s="79">
        <v>0.47099999999999997</v>
      </c>
      <c r="S21" s="79">
        <v>40</v>
      </c>
      <c r="T21" s="79" t="s">
        <v>39</v>
      </c>
      <c r="U21" s="79">
        <v>2010</v>
      </c>
      <c r="V21" s="79">
        <v>19636.353732077903</v>
      </c>
      <c r="W21" s="80">
        <v>8.7400000000000005E-2</v>
      </c>
      <c r="X21" s="80">
        <v>2.4389861571459826E-3</v>
      </c>
      <c r="Y21" s="80">
        <v>2.3140877368553327E-3</v>
      </c>
      <c r="Z21" s="70">
        <f t="shared" si="1"/>
        <v>179726.52392899999</v>
      </c>
      <c r="AA21" s="71">
        <f t="shared" si="2"/>
        <v>361685.75082400005</v>
      </c>
      <c r="AB21" s="71">
        <f t="shared" si="3"/>
        <v>91243454.326497778</v>
      </c>
      <c r="AC21" s="71">
        <f t="shared" si="4"/>
        <v>90123865.424197048</v>
      </c>
      <c r="AD21" s="71">
        <f t="shared" si="5"/>
        <v>181367319.75069481</v>
      </c>
      <c r="AE21" s="111">
        <f t="shared" si="6"/>
        <v>184805.77504554464</v>
      </c>
      <c r="AF21" s="111">
        <f t="shared" si="7"/>
        <v>182538.14394423077</v>
      </c>
      <c r="AG21" s="111">
        <f t="shared" si="8"/>
        <v>367343.91898977541</v>
      </c>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row>
    <row r="22" spans="1:71" ht="15.75" thickBot="1" x14ac:dyDescent="0.3">
      <c r="A22" s="9"/>
      <c r="B22" s="81"/>
      <c r="C22" s="82"/>
      <c r="D22" s="83"/>
      <c r="E22" s="83"/>
      <c r="F22" s="84"/>
      <c r="G22" s="85"/>
      <c r="H22" s="83">
        <f>SUM(H17:H21)</f>
        <v>91.495000000000005</v>
      </c>
      <c r="I22" s="83"/>
      <c r="J22" s="83"/>
      <c r="K22" s="83"/>
      <c r="L22" s="83">
        <f>SUM(L17:L21)</f>
        <v>975443.98613677651</v>
      </c>
      <c r="M22" s="83"/>
      <c r="N22" s="83"/>
      <c r="O22" s="83"/>
      <c r="P22" s="86">
        <f>SUM(P17:P21)</f>
        <v>8927989.3460780028</v>
      </c>
      <c r="Q22" s="85"/>
      <c r="R22" s="83">
        <f>SUM(R17:R21)</f>
        <v>91.495000000000005</v>
      </c>
      <c r="S22" s="83"/>
      <c r="T22" s="83"/>
      <c r="U22" s="83"/>
      <c r="V22" s="83">
        <f>SUM(V17:V21)</f>
        <v>945046.19937894703</v>
      </c>
      <c r="W22" s="83"/>
      <c r="X22" s="83"/>
      <c r="Y22" s="83"/>
      <c r="Z22" s="86">
        <f>SUM(Z17:Z21)</f>
        <v>8649766.1777820028</v>
      </c>
      <c r="AA22" s="87">
        <f>SUM(AA17:AA21)</f>
        <v>17577755.523860004</v>
      </c>
      <c r="AB22" s="87">
        <f>SUM(AB17:AB21)</f>
        <v>4476940257.5908136</v>
      </c>
      <c r="AC22" s="87">
        <f t="shared" ref="AC22:AG22" si="9">SUM(AC17:AC21)</f>
        <v>4337425249.8487854</v>
      </c>
      <c r="AD22" s="87">
        <f t="shared" si="9"/>
        <v>8814365507.4395981</v>
      </c>
      <c r="AE22" s="112">
        <f t="shared" si="9"/>
        <v>9067657.7322040051</v>
      </c>
      <c r="AF22" s="112">
        <f t="shared" si="9"/>
        <v>8785082.0742944479</v>
      </c>
      <c r="AG22" s="112">
        <f t="shared" si="9"/>
        <v>17852739.806498453</v>
      </c>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row>
    <row r="23" spans="1:71" x14ac:dyDescent="0.25">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row>
    <row r="24" spans="1:71" x14ac:dyDescent="0.25">
      <c r="A24" s="9"/>
      <c r="B24" s="9"/>
      <c r="C24" s="9"/>
      <c r="D24" s="9"/>
      <c r="E24" s="9"/>
      <c r="F24" s="9"/>
      <c r="G24" s="9"/>
      <c r="H24" s="9"/>
      <c r="I24" s="9"/>
      <c r="J24" s="9"/>
      <c r="K24" s="9"/>
      <c r="L24" s="9"/>
      <c r="M24" s="9"/>
      <c r="N24" s="9"/>
      <c r="O24" s="9"/>
      <c r="P24" s="88"/>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row>
    <row r="25" spans="1:71" x14ac:dyDescent="0.25">
      <c r="A25" s="9"/>
      <c r="B25" s="89" t="s">
        <v>264</v>
      </c>
      <c r="C25" s="90">
        <v>40178</v>
      </c>
      <c r="D25" s="91">
        <v>76.06</v>
      </c>
      <c r="E25" s="9"/>
      <c r="F25" s="9"/>
      <c r="G25" s="9"/>
      <c r="H25" s="9"/>
      <c r="I25" s="9"/>
      <c r="J25" s="9"/>
      <c r="K25" s="9"/>
      <c r="L25" s="9"/>
      <c r="M25" s="9"/>
      <c r="N25" s="9"/>
      <c r="O25" s="9"/>
      <c r="P25" s="88"/>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row>
    <row r="26" spans="1:71" x14ac:dyDescent="0.25">
      <c r="A26" s="9"/>
      <c r="B26" s="89" t="s">
        <v>264</v>
      </c>
      <c r="C26" s="90">
        <v>43100</v>
      </c>
      <c r="D26" s="91">
        <v>98.12</v>
      </c>
      <c r="E26" s="9"/>
      <c r="F26" s="9"/>
      <c r="G26" s="9"/>
      <c r="H26" s="9"/>
      <c r="I26" s="9"/>
      <c r="J26" s="9"/>
      <c r="K26" s="9"/>
      <c r="L26" s="9"/>
      <c r="M26" s="9"/>
      <c r="N26" s="9"/>
      <c r="O26" s="9"/>
      <c r="P26" s="88"/>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row>
    <row r="27" spans="1:71" x14ac:dyDescent="0.25">
      <c r="A27" s="9"/>
      <c r="B27" s="89" t="s">
        <v>265</v>
      </c>
      <c r="C27" s="90">
        <v>40178</v>
      </c>
      <c r="D27" s="91">
        <v>501.45</v>
      </c>
      <c r="E27" s="9"/>
      <c r="F27" s="9"/>
      <c r="G27" s="9"/>
      <c r="H27" s="9"/>
      <c r="I27" s="9"/>
      <c r="J27" s="9"/>
      <c r="K27" s="9"/>
      <c r="L27" s="9"/>
      <c r="M27" s="9"/>
      <c r="N27" s="9"/>
      <c r="O27" s="9"/>
      <c r="P27" s="88"/>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row>
    <row r="28" spans="1:71" x14ac:dyDescent="0.25">
      <c r="A28" s="9"/>
      <c r="B28" s="89" t="s">
        <v>265</v>
      </c>
      <c r="C28" s="90">
        <v>43100</v>
      </c>
      <c r="D28" s="91">
        <v>636.92368421052595</v>
      </c>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row>
    <row r="29" spans="1:71" x14ac:dyDescent="0.25">
      <c r="A29" s="9"/>
      <c r="B29" s="9"/>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row>
    <row r="30" spans="1:71" x14ac:dyDescent="0.25">
      <c r="A30" s="9"/>
      <c r="B30" s="9"/>
      <c r="C30" s="9"/>
      <c r="D30" s="9"/>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row>
    <row r="31" spans="1:71" x14ac:dyDescent="0.25">
      <c r="A31" s="9"/>
      <c r="B31" s="9"/>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row>
    <row r="32" spans="1:71" x14ac:dyDescent="0.25">
      <c r="A32" s="9"/>
      <c r="B32" s="9"/>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row>
    <row r="33" spans="1:71" x14ac:dyDescent="0.25">
      <c r="A33" s="9"/>
      <c r="B33" s="9"/>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row>
    <row r="34" spans="1:71" x14ac:dyDescent="0.25">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row>
    <row r="35" spans="1:71" x14ac:dyDescent="0.25">
      <c r="A35" s="9"/>
      <c r="B35" s="9"/>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row>
    <row r="36" spans="1:71" x14ac:dyDescent="0.25">
      <c r="A36" s="9"/>
      <c r="B36" s="9"/>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row>
    <row r="37" spans="1:71" x14ac:dyDescent="0.25">
      <c r="A37" s="9"/>
      <c r="B37" s="9"/>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row>
    <row r="38" spans="1:71" x14ac:dyDescent="0.25">
      <c r="A38" s="9"/>
      <c r="B38" s="9"/>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row>
    <row r="39" spans="1:71" x14ac:dyDescent="0.25">
      <c r="A39" s="9"/>
      <c r="B39" s="9"/>
      <c r="C39" s="9"/>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row>
    <row r="40" spans="1:71" x14ac:dyDescent="0.25">
      <c r="A40" s="9"/>
      <c r="B40" s="9"/>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row>
    <row r="41" spans="1:71" x14ac:dyDescent="0.25">
      <c r="A41" s="9"/>
      <c r="B41" s="9"/>
      <c r="C41" s="9"/>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row>
    <row r="42" spans="1:71" x14ac:dyDescent="0.25">
      <c r="A42" s="9"/>
      <c r="B42" s="9"/>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row>
    <row r="43" spans="1:71" x14ac:dyDescent="0.25">
      <c r="A43" s="9"/>
      <c r="B43" s="9"/>
      <c r="C43" s="9"/>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row>
    <row r="44" spans="1:71" x14ac:dyDescent="0.25">
      <c r="A44" s="9"/>
      <c r="B44" s="9"/>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row>
    <row r="45" spans="1:71" x14ac:dyDescent="0.25">
      <c r="A45" s="9"/>
      <c r="B45" s="9"/>
      <c r="C45" s="9"/>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row>
    <row r="46" spans="1:71" x14ac:dyDescent="0.25">
      <c r="A46" s="9"/>
      <c r="B46" s="9"/>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row>
    <row r="47" spans="1:71" x14ac:dyDescent="0.25">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row>
    <row r="48" spans="1:71" x14ac:dyDescent="0.25">
      <c r="A48" s="9"/>
      <c r="B48" s="9"/>
      <c r="C48" s="9"/>
      <c r="D48" s="9"/>
      <c r="E48" s="9"/>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c r="BK48" s="9"/>
      <c r="BL48" s="9"/>
      <c r="BM48" s="9"/>
      <c r="BN48" s="9"/>
      <c r="BO48" s="9"/>
      <c r="BP48" s="9"/>
      <c r="BQ48" s="9"/>
      <c r="BR48" s="9"/>
      <c r="BS48" s="9"/>
    </row>
    <row r="49" spans="1:71" x14ac:dyDescent="0.25">
      <c r="A49" s="9"/>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9"/>
      <c r="BO49" s="9"/>
      <c r="BP49" s="9"/>
      <c r="BQ49" s="9"/>
      <c r="BR49" s="9"/>
      <c r="BS49" s="9"/>
    </row>
    <row r="50" spans="1:71" x14ac:dyDescent="0.25">
      <c r="A50" s="9"/>
      <c r="B50" s="9"/>
      <c r="C50" s="9"/>
      <c r="D50" s="9"/>
      <c r="E50" s="9"/>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c r="BK50" s="9"/>
      <c r="BL50" s="9"/>
      <c r="BM50" s="9"/>
      <c r="BN50" s="9"/>
      <c r="BO50" s="9"/>
      <c r="BP50" s="9"/>
      <c r="BQ50" s="9"/>
      <c r="BR50" s="9"/>
      <c r="BS50" s="9"/>
    </row>
    <row r="51" spans="1:71" x14ac:dyDescent="0.25">
      <c r="A51" s="9"/>
      <c r="B51" s="9"/>
      <c r="C51" s="9"/>
      <c r="D51" s="9"/>
      <c r="E51" s="9"/>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c r="BK51" s="9"/>
      <c r="BL51" s="9"/>
      <c r="BM51" s="9"/>
      <c r="BN51" s="9"/>
      <c r="BO51" s="9"/>
      <c r="BP51" s="9"/>
      <c r="BQ51" s="9"/>
      <c r="BR51" s="9"/>
      <c r="BS51" s="9"/>
    </row>
    <row r="52" spans="1:71" x14ac:dyDescent="0.25">
      <c r="A52" s="9"/>
      <c r="B52" s="9"/>
      <c r="C52" s="9"/>
      <c r="D52" s="9"/>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c r="BK52" s="9"/>
      <c r="BL52" s="9"/>
      <c r="BM52" s="9"/>
      <c r="BN52" s="9"/>
      <c r="BO52" s="9"/>
      <c r="BP52" s="9"/>
      <c r="BQ52" s="9"/>
      <c r="BR52" s="9"/>
      <c r="BS52" s="9"/>
    </row>
    <row r="53" spans="1:71" x14ac:dyDescent="0.25">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c r="BK53" s="9"/>
      <c r="BL53" s="9"/>
      <c r="BM53" s="9"/>
      <c r="BN53" s="9"/>
      <c r="BO53" s="9"/>
      <c r="BP53" s="9"/>
      <c r="BQ53" s="9"/>
      <c r="BR53" s="9"/>
      <c r="BS53" s="9"/>
    </row>
    <row r="54" spans="1:71" x14ac:dyDescent="0.25">
      <c r="A54" s="9"/>
      <c r="B54" s="9"/>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9"/>
      <c r="AN54" s="9"/>
      <c r="AO54" s="9"/>
      <c r="AP54" s="9"/>
      <c r="AQ54" s="9"/>
      <c r="AR54" s="9"/>
      <c r="AS54" s="9"/>
      <c r="AT54" s="9"/>
      <c r="AU54" s="9"/>
      <c r="AV54" s="9"/>
      <c r="AW54" s="9"/>
      <c r="AX54" s="9"/>
      <c r="AY54" s="9"/>
      <c r="AZ54" s="9"/>
      <c r="BA54" s="9"/>
      <c r="BB54" s="9"/>
      <c r="BC54" s="9"/>
      <c r="BD54" s="9"/>
      <c r="BE54" s="9"/>
      <c r="BF54" s="9"/>
      <c r="BG54" s="9"/>
      <c r="BH54" s="9"/>
      <c r="BI54" s="9"/>
      <c r="BJ54" s="9"/>
      <c r="BK54" s="9"/>
      <c r="BL54" s="9"/>
      <c r="BM54" s="9"/>
      <c r="BN54" s="9"/>
      <c r="BO54" s="9"/>
      <c r="BP54" s="9"/>
      <c r="BQ54" s="9"/>
      <c r="BR54" s="9"/>
      <c r="BS54" s="9"/>
    </row>
  </sheetData>
  <mergeCells count="2">
    <mergeCell ref="AB15:AD15"/>
    <mergeCell ref="AE15:A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O43" sqref="O43"/>
    </sheetView>
  </sheetViews>
  <sheetFormatPr baseColWidth="10" defaultRowHeight="15" x14ac:dyDescent="0.25"/>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workbookViewId="0">
      <selection activeCell="I9" sqref="I9"/>
    </sheetView>
  </sheetViews>
  <sheetFormatPr baseColWidth="10" defaultRowHeight="15" x14ac:dyDescent="0.25"/>
  <cols>
    <col min="4" max="4" width="25.7109375" bestFit="1" customWidth="1"/>
    <col min="9" max="9" width="37.85546875" bestFit="1" customWidth="1"/>
  </cols>
  <sheetData>
    <row r="1" spans="1:19" s="9" customFormat="1" ht="18.75" x14ac:dyDescent="0.3">
      <c r="A1" s="25" t="s">
        <v>163</v>
      </c>
    </row>
    <row r="2" spans="1:19" x14ac:dyDescent="0.25">
      <c r="A2" s="21" t="s">
        <v>67</v>
      </c>
      <c r="B2" s="21" t="s">
        <v>164</v>
      </c>
      <c r="C2" s="21" t="s">
        <v>26</v>
      </c>
      <c r="D2" s="21" t="s">
        <v>25</v>
      </c>
      <c r="E2" s="21" t="s">
        <v>165</v>
      </c>
      <c r="F2" s="21" t="s">
        <v>23</v>
      </c>
      <c r="G2" s="21" t="s">
        <v>21</v>
      </c>
      <c r="H2" s="21" t="s">
        <v>19</v>
      </c>
      <c r="I2" s="21" t="s">
        <v>22</v>
      </c>
      <c r="J2" s="21" t="s">
        <v>20</v>
      </c>
      <c r="K2" s="21" t="s">
        <v>18</v>
      </c>
      <c r="L2" s="21" t="s">
        <v>166</v>
      </c>
      <c r="M2" s="21" t="s">
        <v>167</v>
      </c>
      <c r="N2" s="21" t="s">
        <v>168</v>
      </c>
      <c r="O2" s="21" t="s">
        <v>169</v>
      </c>
      <c r="P2" s="21" t="s">
        <v>170</v>
      </c>
      <c r="Q2" s="21" t="s">
        <v>171</v>
      </c>
      <c r="R2" s="21" t="s">
        <v>172</v>
      </c>
      <c r="S2" s="21" t="s">
        <v>173</v>
      </c>
    </row>
    <row r="3" spans="1:19" x14ac:dyDescent="0.25">
      <c r="A3" s="26">
        <v>9201700001</v>
      </c>
      <c r="B3" s="27">
        <v>5</v>
      </c>
      <c r="C3" s="26" t="s">
        <v>10</v>
      </c>
      <c r="D3" s="26" t="s">
        <v>9</v>
      </c>
      <c r="E3" s="22" t="s">
        <v>8</v>
      </c>
      <c r="F3" s="23">
        <v>805612</v>
      </c>
      <c r="G3" s="23">
        <v>805613</v>
      </c>
      <c r="H3" s="23">
        <v>805615</v>
      </c>
      <c r="I3" s="22" t="s">
        <v>4</v>
      </c>
      <c r="J3" s="22" t="s">
        <v>7</v>
      </c>
      <c r="K3" s="22" t="s">
        <v>5</v>
      </c>
      <c r="L3" s="23">
        <v>805615</v>
      </c>
      <c r="M3" s="24"/>
      <c r="N3" s="24"/>
      <c r="O3" s="24"/>
      <c r="P3" s="24"/>
      <c r="Q3" s="24"/>
      <c r="R3" s="22" t="s">
        <v>108</v>
      </c>
      <c r="S3" s="22"/>
    </row>
    <row r="4" spans="1:19" x14ac:dyDescent="0.25">
      <c r="A4" s="22">
        <v>9201700001</v>
      </c>
      <c r="B4" s="23">
        <v>40</v>
      </c>
      <c r="C4" s="22" t="s">
        <v>13</v>
      </c>
      <c r="D4" s="22" t="s">
        <v>12</v>
      </c>
      <c r="E4" s="22" t="s">
        <v>8</v>
      </c>
      <c r="F4" s="23">
        <v>805612</v>
      </c>
      <c r="G4" s="23">
        <v>805614</v>
      </c>
      <c r="H4" s="23">
        <v>805616</v>
      </c>
      <c r="I4" s="22" t="s">
        <v>4</v>
      </c>
      <c r="J4" s="22" t="s">
        <v>11</v>
      </c>
      <c r="K4" s="22" t="s">
        <v>6</v>
      </c>
      <c r="L4" s="23">
        <v>805616</v>
      </c>
      <c r="M4" s="24"/>
      <c r="N4" s="24"/>
      <c r="O4" s="24"/>
      <c r="P4" s="24"/>
      <c r="Q4" s="24"/>
      <c r="R4" s="22" t="s">
        <v>108</v>
      </c>
      <c r="S4" s="22"/>
    </row>
  </sheetData>
  <pageMargins left="0.7" right="0.7" top="0.75" bottom="0.75" header="0.3" footer="0.3"/>
  <pageSetup paperSize="14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48"/>
  <sheetViews>
    <sheetView topLeftCell="A43" workbookViewId="0">
      <selection activeCell="K22" sqref="K22"/>
    </sheetView>
  </sheetViews>
  <sheetFormatPr baseColWidth="10" defaultRowHeight="15" x14ac:dyDescent="0.25"/>
  <cols>
    <col min="1" max="1" width="11.42578125" style="9"/>
    <col min="2" max="2" width="15.140625" style="9" customWidth="1"/>
    <col min="3" max="16384" width="11.42578125" style="9"/>
  </cols>
  <sheetData>
    <row r="1" spans="1:80" ht="26.25" x14ac:dyDescent="0.4">
      <c r="A1" s="20" t="s">
        <v>162</v>
      </c>
    </row>
    <row r="4" spans="1:80" ht="18.75" x14ac:dyDescent="0.3">
      <c r="A4" s="16" t="s">
        <v>161</v>
      </c>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row>
    <row r="5" spans="1:80" x14ac:dyDescent="0.25">
      <c r="A5" s="15" t="s">
        <v>26</v>
      </c>
      <c r="B5" s="15" t="s">
        <v>67</v>
      </c>
      <c r="C5" s="15" t="s">
        <v>24</v>
      </c>
      <c r="D5" s="15" t="s">
        <v>63</v>
      </c>
      <c r="E5" s="15" t="s">
        <v>103</v>
      </c>
      <c r="F5" s="15" t="s">
        <v>102</v>
      </c>
      <c r="G5" s="15" t="s">
        <v>115</v>
      </c>
      <c r="H5" s="15" t="s">
        <v>114</v>
      </c>
      <c r="I5" s="15" t="s">
        <v>60</v>
      </c>
      <c r="J5" s="15" t="s">
        <v>116</v>
      </c>
      <c r="K5" s="15" t="s">
        <v>160</v>
      </c>
      <c r="L5" s="15" t="s">
        <v>85</v>
      </c>
      <c r="M5" s="15" t="s">
        <v>56</v>
      </c>
      <c r="N5" s="15" t="s">
        <v>83</v>
      </c>
      <c r="O5" s="15" t="s">
        <v>159</v>
      </c>
      <c r="P5" s="15" t="s">
        <v>158</v>
      </c>
      <c r="Q5" s="15" t="s">
        <v>157</v>
      </c>
      <c r="R5" s="15" t="s">
        <v>27</v>
      </c>
      <c r="S5" s="15" t="s">
        <v>110</v>
      </c>
      <c r="T5" s="15" t="s">
        <v>54</v>
      </c>
      <c r="U5" s="15" t="s">
        <v>53</v>
      </c>
      <c r="V5" s="15" t="s">
        <v>52</v>
      </c>
      <c r="W5" s="15" t="s">
        <v>17</v>
      </c>
      <c r="X5" s="15" t="s">
        <v>16</v>
      </c>
      <c r="Y5" s="15" t="s">
        <v>42</v>
      </c>
      <c r="Z5" s="15" t="s">
        <v>15</v>
      </c>
      <c r="AA5" s="15" t="s">
        <v>14</v>
      </c>
      <c r="AB5" s="15" t="s">
        <v>57</v>
      </c>
      <c r="AC5" s="15" t="s">
        <v>118</v>
      </c>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row>
    <row r="6" spans="1:80" x14ac:dyDescent="0.25">
      <c r="A6" s="18" t="s">
        <v>41</v>
      </c>
      <c r="B6" s="18" t="s">
        <v>66</v>
      </c>
      <c r="C6" s="18" t="s">
        <v>39</v>
      </c>
      <c r="D6" s="17">
        <v>856827</v>
      </c>
      <c r="E6" s="17">
        <v>928662</v>
      </c>
      <c r="F6" s="17">
        <v>706</v>
      </c>
      <c r="G6" s="17">
        <v>30000444</v>
      </c>
      <c r="H6" s="18" t="s">
        <v>106</v>
      </c>
      <c r="I6" s="18" t="s">
        <v>69</v>
      </c>
      <c r="J6" s="18" t="s">
        <v>156</v>
      </c>
      <c r="K6" s="18" t="s">
        <v>101</v>
      </c>
      <c r="L6" s="18" t="s">
        <v>101</v>
      </c>
      <c r="M6" s="18" t="s">
        <v>136</v>
      </c>
      <c r="N6" s="17">
        <v>1</v>
      </c>
      <c r="O6" s="18" t="s">
        <v>155</v>
      </c>
      <c r="P6" s="17">
        <v>1123834</v>
      </c>
      <c r="Q6" s="18" t="s">
        <v>40</v>
      </c>
      <c r="R6" s="17">
        <v>1</v>
      </c>
      <c r="S6" s="19"/>
      <c r="T6" s="17">
        <v>900</v>
      </c>
      <c r="U6" s="17">
        <v>0</v>
      </c>
      <c r="V6" s="17">
        <v>0</v>
      </c>
      <c r="W6" s="17">
        <v>0.09</v>
      </c>
      <c r="X6" s="17">
        <v>1.42</v>
      </c>
      <c r="Y6" s="17">
        <v>16.309999999999999</v>
      </c>
      <c r="Z6" s="17">
        <v>1.39</v>
      </c>
      <c r="AA6" s="17">
        <v>5.51</v>
      </c>
      <c r="AB6" s="17">
        <v>40</v>
      </c>
      <c r="AC6" s="18" t="s">
        <v>108</v>
      </c>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c r="BT6" s="14"/>
      <c r="BU6" s="14"/>
      <c r="BV6" s="14"/>
      <c r="BW6" s="14"/>
      <c r="BX6" s="14"/>
      <c r="BY6" s="14"/>
      <c r="BZ6" s="14"/>
      <c r="CA6" s="14"/>
      <c r="CB6" s="14"/>
    </row>
    <row r="7" spans="1:80" x14ac:dyDescent="0.25">
      <c r="A7" s="18" t="s">
        <v>41</v>
      </c>
      <c r="B7" s="18" t="s">
        <v>66</v>
      </c>
      <c r="C7" s="18" t="s">
        <v>39</v>
      </c>
      <c r="D7" s="17">
        <v>856827</v>
      </c>
      <c r="E7" s="17">
        <v>928661</v>
      </c>
      <c r="F7" s="17">
        <v>706</v>
      </c>
      <c r="G7" s="17">
        <v>30000444</v>
      </c>
      <c r="H7" s="18" t="s">
        <v>106</v>
      </c>
      <c r="I7" s="18" t="s">
        <v>69</v>
      </c>
      <c r="J7" s="18" t="s">
        <v>156</v>
      </c>
      <c r="K7" s="18" t="s">
        <v>101</v>
      </c>
      <c r="L7" s="18" t="s">
        <v>101</v>
      </c>
      <c r="M7" s="18" t="s">
        <v>136</v>
      </c>
      <c r="N7" s="17">
        <v>1</v>
      </c>
      <c r="O7" s="18" t="s">
        <v>155</v>
      </c>
      <c r="P7" s="17">
        <v>1123834</v>
      </c>
      <c r="Q7" s="18" t="s">
        <v>40</v>
      </c>
      <c r="R7" s="17">
        <v>1</v>
      </c>
      <c r="S7" s="19"/>
      <c r="T7" s="17">
        <v>900</v>
      </c>
      <c r="U7" s="17">
        <v>0</v>
      </c>
      <c r="V7" s="17">
        <v>0</v>
      </c>
      <c r="W7" s="17">
        <v>0.09</v>
      </c>
      <c r="X7" s="17">
        <v>1.42</v>
      </c>
      <c r="Y7" s="17">
        <v>16.309999999999999</v>
      </c>
      <c r="Z7" s="17">
        <v>1.39</v>
      </c>
      <c r="AA7" s="17">
        <v>5.51</v>
      </c>
      <c r="AB7" s="17">
        <v>40</v>
      </c>
      <c r="AC7" s="18" t="s">
        <v>108</v>
      </c>
      <c r="AD7" s="14"/>
      <c r="AE7" s="14"/>
      <c r="AF7" s="14"/>
      <c r="AG7" s="14"/>
      <c r="AH7" s="14"/>
      <c r="AI7" s="14"/>
      <c r="AJ7" s="14"/>
      <c r="AK7" s="14"/>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c r="BT7" s="14"/>
      <c r="BU7" s="14"/>
      <c r="BV7" s="14"/>
      <c r="BW7" s="14"/>
      <c r="BX7" s="14"/>
      <c r="BY7" s="14"/>
      <c r="BZ7" s="14"/>
      <c r="CA7" s="14"/>
      <c r="CB7" s="14"/>
    </row>
    <row r="8" spans="1:80" x14ac:dyDescent="0.25">
      <c r="A8" s="14"/>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row>
    <row r="9" spans="1:80" ht="18.75" x14ac:dyDescent="0.3">
      <c r="A9" s="16" t="s">
        <v>154</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row>
    <row r="10" spans="1:80" x14ac:dyDescent="0.25">
      <c r="A10" s="15" t="s">
        <v>26</v>
      </c>
      <c r="B10" s="15" t="s">
        <v>58</v>
      </c>
      <c r="C10" s="15" t="s">
        <v>119</v>
      </c>
      <c r="D10" s="15" t="s">
        <v>118</v>
      </c>
      <c r="E10" s="15" t="s">
        <v>117</v>
      </c>
      <c r="F10" s="15" t="s">
        <v>153</v>
      </c>
      <c r="G10" s="15" t="s">
        <v>67</v>
      </c>
      <c r="H10" s="15" t="s">
        <v>152</v>
      </c>
      <c r="I10" s="15" t="s">
        <v>151</v>
      </c>
      <c r="J10" s="15" t="s">
        <v>93</v>
      </c>
      <c r="K10" s="15" t="s">
        <v>150</v>
      </c>
      <c r="L10" s="15" t="s">
        <v>59</v>
      </c>
      <c r="M10" s="15" t="s">
        <v>24</v>
      </c>
      <c r="N10" s="15" t="s">
        <v>115</v>
      </c>
      <c r="O10" s="15" t="s">
        <v>114</v>
      </c>
      <c r="P10" s="15" t="s">
        <v>60</v>
      </c>
      <c r="Q10" s="15" t="s">
        <v>149</v>
      </c>
      <c r="R10" s="15" t="s">
        <v>116</v>
      </c>
      <c r="S10" s="15" t="s">
        <v>92</v>
      </c>
      <c r="T10" s="15" t="s">
        <v>148</v>
      </c>
      <c r="U10" s="15" t="s">
        <v>28</v>
      </c>
      <c r="V10" s="15" t="s">
        <v>62</v>
      </c>
      <c r="W10" s="15" t="s">
        <v>61</v>
      </c>
      <c r="X10" s="15" t="s">
        <v>147</v>
      </c>
      <c r="Y10" s="15" t="s">
        <v>56</v>
      </c>
      <c r="Z10" s="15" t="s">
        <v>27</v>
      </c>
      <c r="AA10" s="15" t="s">
        <v>54</v>
      </c>
      <c r="AB10" s="15" t="s">
        <v>53</v>
      </c>
      <c r="AC10" s="15" t="s">
        <v>52</v>
      </c>
      <c r="AD10" s="15" t="s">
        <v>17</v>
      </c>
      <c r="AE10" s="15" t="s">
        <v>16</v>
      </c>
      <c r="AF10" s="15" t="s">
        <v>42</v>
      </c>
      <c r="AG10" s="15" t="s">
        <v>15</v>
      </c>
      <c r="AH10" s="15" t="s">
        <v>14</v>
      </c>
      <c r="AI10" s="15" t="s">
        <v>57</v>
      </c>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row>
    <row r="11" spans="1:80" x14ac:dyDescent="0.25">
      <c r="A11" s="18" t="s">
        <v>41</v>
      </c>
      <c r="B11" s="18" t="s">
        <v>68</v>
      </c>
      <c r="C11" s="18" t="s">
        <v>82</v>
      </c>
      <c r="D11" s="18" t="s">
        <v>108</v>
      </c>
      <c r="E11" s="18" t="s">
        <v>82</v>
      </c>
      <c r="F11" s="19"/>
      <c r="G11" s="18" t="s">
        <v>66</v>
      </c>
      <c r="H11" s="17">
        <v>1123834</v>
      </c>
      <c r="I11" s="18" t="s">
        <v>40</v>
      </c>
      <c r="J11" s="17">
        <v>937776</v>
      </c>
      <c r="K11" s="17">
        <v>168</v>
      </c>
      <c r="L11" s="19"/>
      <c r="M11" s="18" t="s">
        <v>39</v>
      </c>
      <c r="N11" s="17">
        <v>30000444</v>
      </c>
      <c r="O11" s="18" t="s">
        <v>106</v>
      </c>
      <c r="P11" s="18" t="s">
        <v>86</v>
      </c>
      <c r="Q11" s="18" t="s">
        <v>125</v>
      </c>
      <c r="R11" s="18" t="s">
        <v>124</v>
      </c>
      <c r="S11" s="18" t="s">
        <v>91</v>
      </c>
      <c r="T11" s="18" t="s">
        <v>123</v>
      </c>
      <c r="U11" s="19"/>
      <c r="V11" s="18" t="s">
        <v>82</v>
      </c>
      <c r="W11" s="19"/>
      <c r="X11" s="18" t="s">
        <v>127</v>
      </c>
      <c r="Y11" s="18" t="s">
        <v>121</v>
      </c>
      <c r="Z11" s="17">
        <v>1.07</v>
      </c>
      <c r="AA11" s="17">
        <v>0</v>
      </c>
      <c r="AB11" s="17">
        <v>0</v>
      </c>
      <c r="AC11" s="17">
        <v>0</v>
      </c>
      <c r="AD11" s="17">
        <v>0.09</v>
      </c>
      <c r="AE11" s="17">
        <v>1.42</v>
      </c>
      <c r="AF11" s="17">
        <v>16.309999999999999</v>
      </c>
      <c r="AG11" s="17">
        <v>1.39</v>
      </c>
      <c r="AH11" s="17">
        <v>5.51</v>
      </c>
      <c r="AI11" s="17">
        <v>50</v>
      </c>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row>
    <row r="12" spans="1:80" x14ac:dyDescent="0.25">
      <c r="A12" s="18" t="s">
        <v>41</v>
      </c>
      <c r="B12" s="18" t="s">
        <v>68</v>
      </c>
      <c r="C12" s="18" t="s">
        <v>82</v>
      </c>
      <c r="D12" s="18" t="s">
        <v>108</v>
      </c>
      <c r="E12" s="18" t="s">
        <v>82</v>
      </c>
      <c r="F12" s="19"/>
      <c r="G12" s="18" t="s">
        <v>66</v>
      </c>
      <c r="H12" s="17">
        <v>1123834</v>
      </c>
      <c r="I12" s="18" t="s">
        <v>40</v>
      </c>
      <c r="J12" s="17">
        <v>937776</v>
      </c>
      <c r="K12" s="17">
        <v>96</v>
      </c>
      <c r="L12" s="19"/>
      <c r="M12" s="18" t="s">
        <v>39</v>
      </c>
      <c r="N12" s="17">
        <v>30000444</v>
      </c>
      <c r="O12" s="18" t="s">
        <v>106</v>
      </c>
      <c r="P12" s="18" t="s">
        <v>86</v>
      </c>
      <c r="Q12" s="18" t="s">
        <v>125</v>
      </c>
      <c r="R12" s="18" t="s">
        <v>124</v>
      </c>
      <c r="S12" s="18" t="s">
        <v>91</v>
      </c>
      <c r="T12" s="18" t="s">
        <v>123</v>
      </c>
      <c r="U12" s="19"/>
      <c r="V12" s="18" t="s">
        <v>82</v>
      </c>
      <c r="W12" s="19"/>
      <c r="X12" s="18" t="s">
        <v>146</v>
      </c>
      <c r="Y12" s="18" t="s">
        <v>145</v>
      </c>
      <c r="Z12" s="17">
        <v>1.8</v>
      </c>
      <c r="AA12" s="17">
        <v>25.28</v>
      </c>
      <c r="AB12" s="17">
        <v>0</v>
      </c>
      <c r="AC12" s="17">
        <v>0</v>
      </c>
      <c r="AD12" s="17">
        <v>0.09</v>
      </c>
      <c r="AE12" s="17">
        <v>1.42</v>
      </c>
      <c r="AF12" s="17">
        <v>16.309999999999999</v>
      </c>
      <c r="AG12" s="17">
        <v>1.39</v>
      </c>
      <c r="AH12" s="17">
        <v>5.51</v>
      </c>
      <c r="AI12" s="17">
        <v>50</v>
      </c>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row>
    <row r="13" spans="1:80" x14ac:dyDescent="0.25">
      <c r="A13" s="18" t="s">
        <v>41</v>
      </c>
      <c r="B13" s="18" t="s">
        <v>68</v>
      </c>
      <c r="C13" s="18" t="s">
        <v>82</v>
      </c>
      <c r="D13" s="18" t="s">
        <v>108</v>
      </c>
      <c r="E13" s="18" t="s">
        <v>82</v>
      </c>
      <c r="F13" s="19"/>
      <c r="G13" s="18" t="s">
        <v>66</v>
      </c>
      <c r="H13" s="17">
        <v>1123834</v>
      </c>
      <c r="I13" s="18" t="s">
        <v>40</v>
      </c>
      <c r="J13" s="17">
        <v>937776</v>
      </c>
      <c r="K13" s="17">
        <v>175</v>
      </c>
      <c r="L13" s="19"/>
      <c r="M13" s="18" t="s">
        <v>39</v>
      </c>
      <c r="N13" s="17">
        <v>30000444</v>
      </c>
      <c r="O13" s="18" t="s">
        <v>106</v>
      </c>
      <c r="P13" s="18" t="s">
        <v>86</v>
      </c>
      <c r="Q13" s="18" t="s">
        <v>125</v>
      </c>
      <c r="R13" s="18" t="s">
        <v>124</v>
      </c>
      <c r="S13" s="18" t="s">
        <v>91</v>
      </c>
      <c r="T13" s="18" t="s">
        <v>123</v>
      </c>
      <c r="U13" s="19"/>
      <c r="V13" s="18" t="s">
        <v>82</v>
      </c>
      <c r="W13" s="19"/>
      <c r="X13" s="18" t="s">
        <v>144</v>
      </c>
      <c r="Y13" s="18" t="s">
        <v>138</v>
      </c>
      <c r="Z13" s="17">
        <v>5.2</v>
      </c>
      <c r="AA13" s="17">
        <v>9.94</v>
      </c>
      <c r="AB13" s="17">
        <v>0</v>
      </c>
      <c r="AC13" s="17">
        <v>0</v>
      </c>
      <c r="AD13" s="17">
        <v>0.09</v>
      </c>
      <c r="AE13" s="17">
        <v>1.42</v>
      </c>
      <c r="AF13" s="17">
        <v>16.309999999999999</v>
      </c>
      <c r="AG13" s="17">
        <v>1.39</v>
      </c>
      <c r="AH13" s="17">
        <v>5.51</v>
      </c>
      <c r="AI13" s="17">
        <v>50</v>
      </c>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row>
    <row r="14" spans="1:80" x14ac:dyDescent="0.25">
      <c r="A14" s="18" t="s">
        <v>41</v>
      </c>
      <c r="B14" s="18" t="s">
        <v>68</v>
      </c>
      <c r="C14" s="18" t="s">
        <v>82</v>
      </c>
      <c r="D14" s="18" t="s">
        <v>108</v>
      </c>
      <c r="E14" s="18" t="s">
        <v>82</v>
      </c>
      <c r="F14" s="19"/>
      <c r="G14" s="18" t="s">
        <v>66</v>
      </c>
      <c r="H14" s="17">
        <v>1123834</v>
      </c>
      <c r="I14" s="18" t="s">
        <v>40</v>
      </c>
      <c r="J14" s="17">
        <v>937776</v>
      </c>
      <c r="K14" s="17">
        <v>164</v>
      </c>
      <c r="L14" s="19"/>
      <c r="M14" s="18" t="s">
        <v>39</v>
      </c>
      <c r="N14" s="17">
        <v>30000444</v>
      </c>
      <c r="O14" s="18" t="s">
        <v>106</v>
      </c>
      <c r="P14" s="18" t="s">
        <v>86</v>
      </c>
      <c r="Q14" s="18" t="s">
        <v>125</v>
      </c>
      <c r="R14" s="18" t="s">
        <v>124</v>
      </c>
      <c r="S14" s="18" t="s">
        <v>91</v>
      </c>
      <c r="T14" s="18" t="s">
        <v>123</v>
      </c>
      <c r="U14" s="19"/>
      <c r="V14" s="18" t="s">
        <v>82</v>
      </c>
      <c r="W14" s="19"/>
      <c r="X14" s="18" t="s">
        <v>126</v>
      </c>
      <c r="Y14" s="18" t="s">
        <v>121</v>
      </c>
      <c r="Z14" s="17">
        <v>0.28999999999999998</v>
      </c>
      <c r="AA14" s="17">
        <v>0</v>
      </c>
      <c r="AB14" s="17">
        <v>0</v>
      </c>
      <c r="AC14" s="17">
        <v>0</v>
      </c>
      <c r="AD14" s="17">
        <v>0.09</v>
      </c>
      <c r="AE14" s="17">
        <v>1.42</v>
      </c>
      <c r="AF14" s="17">
        <v>16.309999999999999</v>
      </c>
      <c r="AG14" s="17">
        <v>1.39</v>
      </c>
      <c r="AH14" s="17">
        <v>5.51</v>
      </c>
      <c r="AI14" s="17">
        <v>50</v>
      </c>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row>
    <row r="15" spans="1:80" x14ac:dyDescent="0.25">
      <c r="A15" s="18" t="s">
        <v>41</v>
      </c>
      <c r="B15" s="18" t="s">
        <v>68</v>
      </c>
      <c r="C15" s="18" t="s">
        <v>82</v>
      </c>
      <c r="D15" s="18" t="s">
        <v>108</v>
      </c>
      <c r="E15" s="18" t="s">
        <v>82</v>
      </c>
      <c r="F15" s="19"/>
      <c r="G15" s="18" t="s">
        <v>66</v>
      </c>
      <c r="H15" s="17">
        <v>1123834</v>
      </c>
      <c r="I15" s="18" t="s">
        <v>40</v>
      </c>
      <c r="J15" s="17">
        <v>937776</v>
      </c>
      <c r="K15" s="17">
        <v>165</v>
      </c>
      <c r="L15" s="19"/>
      <c r="M15" s="18" t="s">
        <v>39</v>
      </c>
      <c r="N15" s="17">
        <v>30000444</v>
      </c>
      <c r="O15" s="18" t="s">
        <v>106</v>
      </c>
      <c r="P15" s="18" t="s">
        <v>86</v>
      </c>
      <c r="Q15" s="18" t="s">
        <v>125</v>
      </c>
      <c r="R15" s="18" t="s">
        <v>124</v>
      </c>
      <c r="S15" s="18" t="s">
        <v>91</v>
      </c>
      <c r="T15" s="18" t="s">
        <v>123</v>
      </c>
      <c r="U15" s="19"/>
      <c r="V15" s="18" t="s">
        <v>82</v>
      </c>
      <c r="W15" s="19"/>
      <c r="X15" s="18" t="s">
        <v>129</v>
      </c>
      <c r="Y15" s="18" t="s">
        <v>121</v>
      </c>
      <c r="Z15" s="17">
        <v>1.73</v>
      </c>
      <c r="AA15" s="17">
        <v>0</v>
      </c>
      <c r="AB15" s="17">
        <v>0</v>
      </c>
      <c r="AC15" s="17">
        <v>0</v>
      </c>
      <c r="AD15" s="17">
        <v>0.09</v>
      </c>
      <c r="AE15" s="17">
        <v>1.42</v>
      </c>
      <c r="AF15" s="17">
        <v>16.309999999999999</v>
      </c>
      <c r="AG15" s="17">
        <v>1.39</v>
      </c>
      <c r="AH15" s="17">
        <v>5.51</v>
      </c>
      <c r="AI15" s="17">
        <v>50</v>
      </c>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row>
    <row r="16" spans="1:80" x14ac:dyDescent="0.25">
      <c r="A16" s="18" t="s">
        <v>41</v>
      </c>
      <c r="B16" s="18" t="s">
        <v>68</v>
      </c>
      <c r="C16" s="18" t="s">
        <v>82</v>
      </c>
      <c r="D16" s="18" t="s">
        <v>108</v>
      </c>
      <c r="E16" s="18" t="s">
        <v>82</v>
      </c>
      <c r="F16" s="19"/>
      <c r="G16" s="18" t="s">
        <v>66</v>
      </c>
      <c r="H16" s="17">
        <v>1123834</v>
      </c>
      <c r="I16" s="18" t="s">
        <v>40</v>
      </c>
      <c r="J16" s="17">
        <v>937776</v>
      </c>
      <c r="K16" s="17">
        <v>176</v>
      </c>
      <c r="L16" s="19"/>
      <c r="M16" s="18" t="s">
        <v>39</v>
      </c>
      <c r="N16" s="17">
        <v>30000444</v>
      </c>
      <c r="O16" s="18" t="s">
        <v>106</v>
      </c>
      <c r="P16" s="18" t="s">
        <v>86</v>
      </c>
      <c r="Q16" s="18" t="s">
        <v>125</v>
      </c>
      <c r="R16" s="18" t="s">
        <v>124</v>
      </c>
      <c r="S16" s="18" t="s">
        <v>91</v>
      </c>
      <c r="T16" s="18" t="s">
        <v>123</v>
      </c>
      <c r="U16" s="19"/>
      <c r="V16" s="18" t="s">
        <v>82</v>
      </c>
      <c r="W16" s="19"/>
      <c r="X16" s="18" t="s">
        <v>143</v>
      </c>
      <c r="Y16" s="18" t="s">
        <v>142</v>
      </c>
      <c r="Z16" s="17">
        <v>1</v>
      </c>
      <c r="AA16" s="17">
        <v>3.51</v>
      </c>
      <c r="AB16" s="17">
        <v>0</v>
      </c>
      <c r="AC16" s="17">
        <v>0</v>
      </c>
      <c r="AD16" s="17">
        <v>0.09</v>
      </c>
      <c r="AE16" s="17">
        <v>1.42</v>
      </c>
      <c r="AF16" s="17">
        <v>16.309999999999999</v>
      </c>
      <c r="AG16" s="17">
        <v>1.39</v>
      </c>
      <c r="AH16" s="17">
        <v>5.51</v>
      </c>
      <c r="AI16" s="17">
        <v>50</v>
      </c>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row>
    <row r="17" spans="1:80" x14ac:dyDescent="0.25">
      <c r="A17" s="18" t="s">
        <v>41</v>
      </c>
      <c r="B17" s="18" t="s">
        <v>68</v>
      </c>
      <c r="C17" s="18" t="s">
        <v>82</v>
      </c>
      <c r="D17" s="18" t="s">
        <v>108</v>
      </c>
      <c r="E17" s="18" t="s">
        <v>82</v>
      </c>
      <c r="F17" s="19"/>
      <c r="G17" s="18" t="s">
        <v>66</v>
      </c>
      <c r="H17" s="17">
        <v>1123834</v>
      </c>
      <c r="I17" s="18" t="s">
        <v>40</v>
      </c>
      <c r="J17" s="17">
        <v>937776</v>
      </c>
      <c r="K17" s="17">
        <v>63</v>
      </c>
      <c r="L17" s="19"/>
      <c r="M17" s="18" t="s">
        <v>39</v>
      </c>
      <c r="N17" s="17">
        <v>30000444</v>
      </c>
      <c r="O17" s="18" t="s">
        <v>106</v>
      </c>
      <c r="P17" s="18" t="s">
        <v>86</v>
      </c>
      <c r="Q17" s="18" t="s">
        <v>125</v>
      </c>
      <c r="R17" s="18" t="s">
        <v>124</v>
      </c>
      <c r="S17" s="18" t="s">
        <v>91</v>
      </c>
      <c r="T17" s="18" t="s">
        <v>123</v>
      </c>
      <c r="U17" s="19"/>
      <c r="V17" s="18" t="s">
        <v>82</v>
      </c>
      <c r="W17" s="19"/>
      <c r="X17" s="18" t="s">
        <v>128</v>
      </c>
      <c r="Y17" s="18" t="s">
        <v>121</v>
      </c>
      <c r="Z17" s="17">
        <v>2</v>
      </c>
      <c r="AA17" s="17">
        <v>16.18</v>
      </c>
      <c r="AB17" s="17">
        <v>0</v>
      </c>
      <c r="AC17" s="17">
        <v>0</v>
      </c>
      <c r="AD17" s="17">
        <v>0.09</v>
      </c>
      <c r="AE17" s="17">
        <v>1.42</v>
      </c>
      <c r="AF17" s="17">
        <v>16.309999999999999</v>
      </c>
      <c r="AG17" s="17">
        <v>1.39</v>
      </c>
      <c r="AH17" s="17">
        <v>5.51</v>
      </c>
      <c r="AI17" s="17">
        <v>50</v>
      </c>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row>
    <row r="18" spans="1:80" x14ac:dyDescent="0.25">
      <c r="A18" s="18" t="s">
        <v>41</v>
      </c>
      <c r="B18" s="18" t="s">
        <v>68</v>
      </c>
      <c r="C18" s="18" t="s">
        <v>82</v>
      </c>
      <c r="D18" s="18" t="s">
        <v>108</v>
      </c>
      <c r="E18" s="18" t="s">
        <v>82</v>
      </c>
      <c r="F18" s="19"/>
      <c r="G18" s="18" t="s">
        <v>66</v>
      </c>
      <c r="H18" s="17">
        <v>1123834</v>
      </c>
      <c r="I18" s="18" t="s">
        <v>40</v>
      </c>
      <c r="J18" s="17">
        <v>937776</v>
      </c>
      <c r="K18" s="17">
        <v>66</v>
      </c>
      <c r="L18" s="19"/>
      <c r="M18" s="18" t="s">
        <v>39</v>
      </c>
      <c r="N18" s="17">
        <v>30000444</v>
      </c>
      <c r="O18" s="18" t="s">
        <v>106</v>
      </c>
      <c r="P18" s="18" t="s">
        <v>86</v>
      </c>
      <c r="Q18" s="18" t="s">
        <v>125</v>
      </c>
      <c r="R18" s="18" t="s">
        <v>124</v>
      </c>
      <c r="S18" s="18" t="s">
        <v>91</v>
      </c>
      <c r="T18" s="18" t="s">
        <v>123</v>
      </c>
      <c r="U18" s="19"/>
      <c r="V18" s="18" t="s">
        <v>82</v>
      </c>
      <c r="W18" s="19"/>
      <c r="X18" s="18" t="s">
        <v>141</v>
      </c>
      <c r="Y18" s="18" t="s">
        <v>121</v>
      </c>
      <c r="Z18" s="17">
        <v>0.57999999999999996</v>
      </c>
      <c r="AA18" s="17">
        <v>16.18</v>
      </c>
      <c r="AB18" s="17">
        <v>0</v>
      </c>
      <c r="AC18" s="17">
        <v>0</v>
      </c>
      <c r="AD18" s="17">
        <v>0.09</v>
      </c>
      <c r="AE18" s="17">
        <v>1.42</v>
      </c>
      <c r="AF18" s="17">
        <v>16.309999999999999</v>
      </c>
      <c r="AG18" s="17">
        <v>1.39</v>
      </c>
      <c r="AH18" s="17">
        <v>5.51</v>
      </c>
      <c r="AI18" s="17">
        <v>50</v>
      </c>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row>
    <row r="19" spans="1:80" x14ac:dyDescent="0.25">
      <c r="A19" s="18" t="s">
        <v>41</v>
      </c>
      <c r="B19" s="18" t="s">
        <v>68</v>
      </c>
      <c r="C19" s="18" t="s">
        <v>82</v>
      </c>
      <c r="D19" s="18" t="s">
        <v>108</v>
      </c>
      <c r="E19" s="18" t="s">
        <v>82</v>
      </c>
      <c r="F19" s="19"/>
      <c r="G19" s="18" t="s">
        <v>66</v>
      </c>
      <c r="H19" s="17">
        <v>1123834</v>
      </c>
      <c r="I19" s="18" t="s">
        <v>40</v>
      </c>
      <c r="J19" s="17">
        <v>937776</v>
      </c>
      <c r="K19" s="17">
        <v>154</v>
      </c>
      <c r="L19" s="19"/>
      <c r="M19" s="18" t="s">
        <v>39</v>
      </c>
      <c r="N19" s="17">
        <v>30000444</v>
      </c>
      <c r="O19" s="18" t="s">
        <v>106</v>
      </c>
      <c r="P19" s="18" t="s">
        <v>86</v>
      </c>
      <c r="Q19" s="18" t="s">
        <v>125</v>
      </c>
      <c r="R19" s="18" t="s">
        <v>124</v>
      </c>
      <c r="S19" s="18" t="s">
        <v>91</v>
      </c>
      <c r="T19" s="18" t="s">
        <v>123</v>
      </c>
      <c r="U19" s="19"/>
      <c r="V19" s="18" t="s">
        <v>82</v>
      </c>
      <c r="W19" s="19"/>
      <c r="X19" s="18" t="s">
        <v>140</v>
      </c>
      <c r="Y19" s="18" t="s">
        <v>121</v>
      </c>
      <c r="Z19" s="17">
        <v>0.51</v>
      </c>
      <c r="AA19" s="17">
        <v>66.28</v>
      </c>
      <c r="AB19" s="17">
        <v>0</v>
      </c>
      <c r="AC19" s="17">
        <v>0</v>
      </c>
      <c r="AD19" s="17">
        <v>0.09</v>
      </c>
      <c r="AE19" s="17">
        <v>1.42</v>
      </c>
      <c r="AF19" s="17">
        <v>16.309999999999999</v>
      </c>
      <c r="AG19" s="17">
        <v>1.39</v>
      </c>
      <c r="AH19" s="17">
        <v>5.51</v>
      </c>
      <c r="AI19" s="17">
        <v>50</v>
      </c>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row>
    <row r="20" spans="1:80" x14ac:dyDescent="0.25">
      <c r="A20" s="18" t="s">
        <v>41</v>
      </c>
      <c r="B20" s="18" t="s">
        <v>68</v>
      </c>
      <c r="C20" s="18" t="s">
        <v>82</v>
      </c>
      <c r="D20" s="18" t="s">
        <v>108</v>
      </c>
      <c r="E20" s="18" t="s">
        <v>82</v>
      </c>
      <c r="F20" s="19"/>
      <c r="G20" s="18" t="s">
        <v>66</v>
      </c>
      <c r="H20" s="17">
        <v>1123834</v>
      </c>
      <c r="I20" s="18" t="s">
        <v>40</v>
      </c>
      <c r="J20" s="17">
        <v>937776</v>
      </c>
      <c r="K20" s="17">
        <v>151</v>
      </c>
      <c r="L20" s="19"/>
      <c r="M20" s="18" t="s">
        <v>39</v>
      </c>
      <c r="N20" s="17">
        <v>30000444</v>
      </c>
      <c r="O20" s="18" t="s">
        <v>106</v>
      </c>
      <c r="P20" s="18" t="s">
        <v>86</v>
      </c>
      <c r="Q20" s="18" t="s">
        <v>125</v>
      </c>
      <c r="R20" s="18" t="s">
        <v>124</v>
      </c>
      <c r="S20" s="18" t="s">
        <v>91</v>
      </c>
      <c r="T20" s="18" t="s">
        <v>123</v>
      </c>
      <c r="U20" s="19"/>
      <c r="V20" s="18" t="s">
        <v>82</v>
      </c>
      <c r="W20" s="19"/>
      <c r="X20" s="18" t="s">
        <v>139</v>
      </c>
      <c r="Y20" s="18" t="s">
        <v>138</v>
      </c>
      <c r="Z20" s="17">
        <v>36.6</v>
      </c>
      <c r="AA20" s="17">
        <v>2.14</v>
      </c>
      <c r="AB20" s="17">
        <v>0</v>
      </c>
      <c r="AC20" s="17">
        <v>0</v>
      </c>
      <c r="AD20" s="17">
        <v>0.09</v>
      </c>
      <c r="AE20" s="17">
        <v>1.42</v>
      </c>
      <c r="AF20" s="17">
        <v>16.309999999999999</v>
      </c>
      <c r="AG20" s="17">
        <v>1.39</v>
      </c>
      <c r="AH20" s="17">
        <v>5.51</v>
      </c>
      <c r="AI20" s="17">
        <v>50</v>
      </c>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c r="BX20" s="14"/>
      <c r="BY20" s="14"/>
      <c r="BZ20" s="14"/>
      <c r="CA20" s="14"/>
      <c r="CB20" s="14"/>
    </row>
    <row r="21" spans="1:80" x14ac:dyDescent="0.25">
      <c r="A21" s="18" t="s">
        <v>41</v>
      </c>
      <c r="B21" s="18" t="s">
        <v>68</v>
      </c>
      <c r="C21" s="18" t="s">
        <v>82</v>
      </c>
      <c r="D21" s="18" t="s">
        <v>108</v>
      </c>
      <c r="E21" s="18" t="s">
        <v>82</v>
      </c>
      <c r="F21" s="19"/>
      <c r="G21" s="18" t="s">
        <v>66</v>
      </c>
      <c r="H21" s="17">
        <v>1123834</v>
      </c>
      <c r="I21" s="18" t="s">
        <v>40</v>
      </c>
      <c r="J21" s="17">
        <v>938163</v>
      </c>
      <c r="K21" s="17">
        <v>63</v>
      </c>
      <c r="L21" s="19"/>
      <c r="M21" s="18" t="s">
        <v>39</v>
      </c>
      <c r="N21" s="17">
        <v>30000444</v>
      </c>
      <c r="O21" s="18" t="s">
        <v>106</v>
      </c>
      <c r="P21" s="18" t="s">
        <v>86</v>
      </c>
      <c r="Q21" s="18" t="s">
        <v>125</v>
      </c>
      <c r="R21" s="18" t="s">
        <v>124</v>
      </c>
      <c r="S21" s="18" t="s">
        <v>90</v>
      </c>
      <c r="T21" s="18" t="s">
        <v>123</v>
      </c>
      <c r="U21" s="19"/>
      <c r="V21" s="18" t="s">
        <v>82</v>
      </c>
      <c r="W21" s="19"/>
      <c r="X21" s="18" t="s">
        <v>128</v>
      </c>
      <c r="Y21" s="18" t="s">
        <v>121</v>
      </c>
      <c r="Z21" s="17">
        <v>3.12</v>
      </c>
      <c r="AA21" s="17">
        <v>16.18</v>
      </c>
      <c r="AB21" s="17">
        <v>0</v>
      </c>
      <c r="AC21" s="17">
        <v>0</v>
      </c>
      <c r="AD21" s="17">
        <v>0.09</v>
      </c>
      <c r="AE21" s="17">
        <v>1.42</v>
      </c>
      <c r="AF21" s="17">
        <v>16.309999999999999</v>
      </c>
      <c r="AG21" s="17">
        <v>1.39</v>
      </c>
      <c r="AH21" s="17">
        <v>5.51</v>
      </c>
      <c r="AI21" s="17">
        <v>50</v>
      </c>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c r="BX21" s="14"/>
      <c r="BY21" s="14"/>
      <c r="BZ21" s="14"/>
      <c r="CA21" s="14"/>
      <c r="CB21" s="14"/>
    </row>
    <row r="22" spans="1:80" x14ac:dyDescent="0.25">
      <c r="A22" s="18" t="s">
        <v>41</v>
      </c>
      <c r="B22" s="18" t="s">
        <v>68</v>
      </c>
      <c r="C22" s="18" t="s">
        <v>82</v>
      </c>
      <c r="D22" s="18" t="s">
        <v>108</v>
      </c>
      <c r="E22" s="18" t="s">
        <v>82</v>
      </c>
      <c r="F22" s="19"/>
      <c r="G22" s="18" t="s">
        <v>66</v>
      </c>
      <c r="H22" s="17">
        <v>1123834</v>
      </c>
      <c r="I22" s="18" t="s">
        <v>40</v>
      </c>
      <c r="J22" s="17">
        <v>938163</v>
      </c>
      <c r="K22" s="17">
        <v>168</v>
      </c>
      <c r="L22" s="19"/>
      <c r="M22" s="18" t="s">
        <v>39</v>
      </c>
      <c r="N22" s="17">
        <v>30000444</v>
      </c>
      <c r="O22" s="18" t="s">
        <v>106</v>
      </c>
      <c r="P22" s="18" t="s">
        <v>86</v>
      </c>
      <c r="Q22" s="18" t="s">
        <v>125</v>
      </c>
      <c r="R22" s="18" t="s">
        <v>124</v>
      </c>
      <c r="S22" s="18" t="s">
        <v>90</v>
      </c>
      <c r="T22" s="18" t="s">
        <v>123</v>
      </c>
      <c r="U22" s="19"/>
      <c r="V22" s="18" t="s">
        <v>82</v>
      </c>
      <c r="W22" s="19"/>
      <c r="X22" s="18" t="s">
        <v>127</v>
      </c>
      <c r="Y22" s="18" t="s">
        <v>121</v>
      </c>
      <c r="Z22" s="17">
        <v>0.22</v>
      </c>
      <c r="AA22" s="17">
        <v>0</v>
      </c>
      <c r="AB22" s="17">
        <v>0</v>
      </c>
      <c r="AC22" s="17">
        <v>0</v>
      </c>
      <c r="AD22" s="17">
        <v>0.09</v>
      </c>
      <c r="AE22" s="17">
        <v>1.42</v>
      </c>
      <c r="AF22" s="17">
        <v>16.309999999999999</v>
      </c>
      <c r="AG22" s="17">
        <v>1.39</v>
      </c>
      <c r="AH22" s="17">
        <v>5.51</v>
      </c>
      <c r="AI22" s="17">
        <v>50</v>
      </c>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c r="BY22" s="14"/>
      <c r="BZ22" s="14"/>
      <c r="CA22" s="14"/>
      <c r="CB22" s="14"/>
    </row>
    <row r="23" spans="1:80" x14ac:dyDescent="0.25">
      <c r="A23" s="18" t="s">
        <v>41</v>
      </c>
      <c r="B23" s="18" t="s">
        <v>68</v>
      </c>
      <c r="C23" s="18" t="s">
        <v>82</v>
      </c>
      <c r="D23" s="18" t="s">
        <v>108</v>
      </c>
      <c r="E23" s="18" t="s">
        <v>82</v>
      </c>
      <c r="F23" s="19"/>
      <c r="G23" s="18" t="s">
        <v>66</v>
      </c>
      <c r="H23" s="17">
        <v>1123834</v>
      </c>
      <c r="I23" s="18" t="s">
        <v>40</v>
      </c>
      <c r="J23" s="17">
        <v>938163</v>
      </c>
      <c r="K23" s="17">
        <v>165</v>
      </c>
      <c r="L23" s="19"/>
      <c r="M23" s="18" t="s">
        <v>39</v>
      </c>
      <c r="N23" s="17">
        <v>30000444</v>
      </c>
      <c r="O23" s="18" t="s">
        <v>106</v>
      </c>
      <c r="P23" s="18" t="s">
        <v>86</v>
      </c>
      <c r="Q23" s="18" t="s">
        <v>125</v>
      </c>
      <c r="R23" s="18" t="s">
        <v>124</v>
      </c>
      <c r="S23" s="18" t="s">
        <v>90</v>
      </c>
      <c r="T23" s="18" t="s">
        <v>123</v>
      </c>
      <c r="U23" s="19"/>
      <c r="V23" s="18" t="s">
        <v>82</v>
      </c>
      <c r="W23" s="19"/>
      <c r="X23" s="18" t="s">
        <v>129</v>
      </c>
      <c r="Y23" s="18" t="s">
        <v>121</v>
      </c>
      <c r="Z23" s="17">
        <v>2.56</v>
      </c>
      <c r="AA23" s="17">
        <v>0</v>
      </c>
      <c r="AB23" s="17">
        <v>0</v>
      </c>
      <c r="AC23" s="17">
        <v>0</v>
      </c>
      <c r="AD23" s="17">
        <v>0.09</v>
      </c>
      <c r="AE23" s="17">
        <v>1.42</v>
      </c>
      <c r="AF23" s="17">
        <v>16.309999999999999</v>
      </c>
      <c r="AG23" s="17">
        <v>1.39</v>
      </c>
      <c r="AH23" s="17">
        <v>5.51</v>
      </c>
      <c r="AI23" s="17">
        <v>50</v>
      </c>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row>
    <row r="24" spans="1:80" x14ac:dyDescent="0.25">
      <c r="A24" s="18" t="s">
        <v>41</v>
      </c>
      <c r="B24" s="18" t="s">
        <v>68</v>
      </c>
      <c r="C24" s="18" t="s">
        <v>82</v>
      </c>
      <c r="D24" s="18" t="s">
        <v>108</v>
      </c>
      <c r="E24" s="18" t="s">
        <v>82</v>
      </c>
      <c r="F24" s="19"/>
      <c r="G24" s="18" t="s">
        <v>66</v>
      </c>
      <c r="H24" s="17">
        <v>1123834</v>
      </c>
      <c r="I24" s="18" t="s">
        <v>40</v>
      </c>
      <c r="J24" s="17">
        <v>938163</v>
      </c>
      <c r="K24" s="17">
        <v>142</v>
      </c>
      <c r="L24" s="19"/>
      <c r="M24" s="18" t="s">
        <v>39</v>
      </c>
      <c r="N24" s="17">
        <v>30000444</v>
      </c>
      <c r="O24" s="18" t="s">
        <v>106</v>
      </c>
      <c r="P24" s="18" t="s">
        <v>86</v>
      </c>
      <c r="Q24" s="18" t="s">
        <v>125</v>
      </c>
      <c r="R24" s="18" t="s">
        <v>124</v>
      </c>
      <c r="S24" s="18" t="s">
        <v>90</v>
      </c>
      <c r="T24" s="18" t="s">
        <v>123</v>
      </c>
      <c r="U24" s="19"/>
      <c r="V24" s="18" t="s">
        <v>82</v>
      </c>
      <c r="W24" s="19"/>
      <c r="X24" s="18" t="s">
        <v>122</v>
      </c>
      <c r="Y24" s="18" t="s">
        <v>121</v>
      </c>
      <c r="Z24" s="17">
        <v>0.06</v>
      </c>
      <c r="AA24" s="17">
        <v>88.48</v>
      </c>
      <c r="AB24" s="17">
        <v>0</v>
      </c>
      <c r="AC24" s="17">
        <v>0</v>
      </c>
      <c r="AD24" s="17">
        <v>0.09</v>
      </c>
      <c r="AE24" s="17">
        <v>1.42</v>
      </c>
      <c r="AF24" s="17">
        <v>16.309999999999999</v>
      </c>
      <c r="AG24" s="17">
        <v>1.39</v>
      </c>
      <c r="AH24" s="17">
        <v>5.51</v>
      </c>
      <c r="AI24" s="17">
        <v>50</v>
      </c>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c r="BY24" s="14"/>
      <c r="BZ24" s="14"/>
      <c r="CA24" s="14"/>
      <c r="CB24" s="14"/>
    </row>
    <row r="25" spans="1:80" x14ac:dyDescent="0.25">
      <c r="A25" s="18" t="s">
        <v>41</v>
      </c>
      <c r="B25" s="18" t="s">
        <v>68</v>
      </c>
      <c r="C25" s="18" t="s">
        <v>82</v>
      </c>
      <c r="D25" s="18" t="s">
        <v>108</v>
      </c>
      <c r="E25" s="18" t="s">
        <v>82</v>
      </c>
      <c r="F25" s="19"/>
      <c r="G25" s="18" t="s">
        <v>66</v>
      </c>
      <c r="H25" s="17">
        <v>1123834</v>
      </c>
      <c r="I25" s="18" t="s">
        <v>40</v>
      </c>
      <c r="J25" s="17">
        <v>938163</v>
      </c>
      <c r="K25" s="17">
        <v>478</v>
      </c>
      <c r="L25" s="19"/>
      <c r="M25" s="18" t="s">
        <v>39</v>
      </c>
      <c r="N25" s="17">
        <v>30000444</v>
      </c>
      <c r="O25" s="18" t="s">
        <v>106</v>
      </c>
      <c r="P25" s="18" t="s">
        <v>86</v>
      </c>
      <c r="Q25" s="18" t="s">
        <v>125</v>
      </c>
      <c r="R25" s="18" t="s">
        <v>124</v>
      </c>
      <c r="S25" s="18" t="s">
        <v>90</v>
      </c>
      <c r="T25" s="18" t="s">
        <v>123</v>
      </c>
      <c r="U25" s="19"/>
      <c r="V25" s="18" t="s">
        <v>82</v>
      </c>
      <c r="W25" s="19"/>
      <c r="X25" s="18" t="s">
        <v>137</v>
      </c>
      <c r="Y25" s="18" t="s">
        <v>136</v>
      </c>
      <c r="Z25" s="17">
        <v>2</v>
      </c>
      <c r="AA25" s="17">
        <v>371.35</v>
      </c>
      <c r="AB25" s="17">
        <v>0</v>
      </c>
      <c r="AC25" s="17">
        <v>0</v>
      </c>
      <c r="AD25" s="17">
        <v>0.09</v>
      </c>
      <c r="AE25" s="17">
        <v>1.42</v>
      </c>
      <c r="AF25" s="17">
        <v>16.309999999999999</v>
      </c>
      <c r="AG25" s="17">
        <v>1.39</v>
      </c>
      <c r="AH25" s="17">
        <v>5.51</v>
      </c>
      <c r="AI25" s="17">
        <v>50</v>
      </c>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14"/>
      <c r="BW25" s="14"/>
      <c r="BX25" s="14"/>
      <c r="BY25" s="14"/>
      <c r="BZ25" s="14"/>
      <c r="CA25" s="14"/>
      <c r="CB25" s="14"/>
    </row>
    <row r="26" spans="1:80" x14ac:dyDescent="0.25">
      <c r="A26" s="18" t="s">
        <v>41</v>
      </c>
      <c r="B26" s="18" t="s">
        <v>68</v>
      </c>
      <c r="C26" s="18" t="s">
        <v>82</v>
      </c>
      <c r="D26" s="18" t="s">
        <v>108</v>
      </c>
      <c r="E26" s="18" t="s">
        <v>82</v>
      </c>
      <c r="F26" s="19"/>
      <c r="G26" s="18" t="s">
        <v>66</v>
      </c>
      <c r="H26" s="17">
        <v>1123834</v>
      </c>
      <c r="I26" s="18" t="s">
        <v>40</v>
      </c>
      <c r="J26" s="17">
        <v>938163</v>
      </c>
      <c r="K26" s="17">
        <v>164</v>
      </c>
      <c r="L26" s="19"/>
      <c r="M26" s="18" t="s">
        <v>39</v>
      </c>
      <c r="N26" s="17">
        <v>30000444</v>
      </c>
      <c r="O26" s="18" t="s">
        <v>106</v>
      </c>
      <c r="P26" s="18" t="s">
        <v>86</v>
      </c>
      <c r="Q26" s="18" t="s">
        <v>125</v>
      </c>
      <c r="R26" s="18" t="s">
        <v>124</v>
      </c>
      <c r="S26" s="18" t="s">
        <v>90</v>
      </c>
      <c r="T26" s="18" t="s">
        <v>123</v>
      </c>
      <c r="U26" s="19"/>
      <c r="V26" s="18" t="s">
        <v>82</v>
      </c>
      <c r="W26" s="19"/>
      <c r="X26" s="18" t="s">
        <v>126</v>
      </c>
      <c r="Y26" s="18" t="s">
        <v>121</v>
      </c>
      <c r="Z26" s="17">
        <v>0.26</v>
      </c>
      <c r="AA26" s="17">
        <v>0</v>
      </c>
      <c r="AB26" s="17">
        <v>0</v>
      </c>
      <c r="AC26" s="17">
        <v>0</v>
      </c>
      <c r="AD26" s="17">
        <v>0.09</v>
      </c>
      <c r="AE26" s="17">
        <v>1.42</v>
      </c>
      <c r="AF26" s="17">
        <v>16.309999999999999</v>
      </c>
      <c r="AG26" s="17">
        <v>1.39</v>
      </c>
      <c r="AH26" s="17">
        <v>5.51</v>
      </c>
      <c r="AI26" s="17">
        <v>50</v>
      </c>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row>
    <row r="27" spans="1:80" x14ac:dyDescent="0.25">
      <c r="A27" s="18" t="s">
        <v>41</v>
      </c>
      <c r="B27" s="18" t="s">
        <v>68</v>
      </c>
      <c r="C27" s="18" t="s">
        <v>82</v>
      </c>
      <c r="D27" s="18" t="s">
        <v>108</v>
      </c>
      <c r="E27" s="18" t="s">
        <v>82</v>
      </c>
      <c r="F27" s="19"/>
      <c r="G27" s="18" t="s">
        <v>66</v>
      </c>
      <c r="H27" s="17">
        <v>1123834</v>
      </c>
      <c r="I27" s="18" t="s">
        <v>40</v>
      </c>
      <c r="J27" s="17">
        <v>939116</v>
      </c>
      <c r="K27" s="17">
        <v>142</v>
      </c>
      <c r="L27" s="19"/>
      <c r="M27" s="18" t="s">
        <v>39</v>
      </c>
      <c r="N27" s="17">
        <v>30000444</v>
      </c>
      <c r="O27" s="18" t="s">
        <v>106</v>
      </c>
      <c r="P27" s="18" t="s">
        <v>86</v>
      </c>
      <c r="Q27" s="18" t="s">
        <v>125</v>
      </c>
      <c r="R27" s="18" t="s">
        <v>124</v>
      </c>
      <c r="S27" s="18" t="s">
        <v>89</v>
      </c>
      <c r="T27" s="18" t="s">
        <v>123</v>
      </c>
      <c r="U27" s="19"/>
      <c r="V27" s="18" t="s">
        <v>82</v>
      </c>
      <c r="W27" s="19"/>
      <c r="X27" s="18" t="s">
        <v>122</v>
      </c>
      <c r="Y27" s="18" t="s">
        <v>121</v>
      </c>
      <c r="Z27" s="17">
        <v>0.06</v>
      </c>
      <c r="AA27" s="17">
        <v>88.48</v>
      </c>
      <c r="AB27" s="17">
        <v>0</v>
      </c>
      <c r="AC27" s="17">
        <v>0</v>
      </c>
      <c r="AD27" s="17">
        <v>0.09</v>
      </c>
      <c r="AE27" s="17">
        <v>1.42</v>
      </c>
      <c r="AF27" s="17">
        <v>16.309999999999999</v>
      </c>
      <c r="AG27" s="17">
        <v>1.39</v>
      </c>
      <c r="AH27" s="17">
        <v>5.51</v>
      </c>
      <c r="AI27" s="17">
        <v>50</v>
      </c>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c r="BX27" s="14"/>
      <c r="BY27" s="14"/>
      <c r="BZ27" s="14"/>
      <c r="CA27" s="14"/>
      <c r="CB27" s="14"/>
    </row>
    <row r="28" spans="1:80" x14ac:dyDescent="0.25">
      <c r="A28" s="18" t="s">
        <v>41</v>
      </c>
      <c r="B28" s="18" t="s">
        <v>68</v>
      </c>
      <c r="C28" s="18" t="s">
        <v>82</v>
      </c>
      <c r="D28" s="18" t="s">
        <v>108</v>
      </c>
      <c r="E28" s="18" t="s">
        <v>82</v>
      </c>
      <c r="F28" s="19"/>
      <c r="G28" s="18" t="s">
        <v>66</v>
      </c>
      <c r="H28" s="17">
        <v>1123834</v>
      </c>
      <c r="I28" s="18" t="s">
        <v>40</v>
      </c>
      <c r="J28" s="17">
        <v>939116</v>
      </c>
      <c r="K28" s="17">
        <v>165</v>
      </c>
      <c r="L28" s="19"/>
      <c r="M28" s="18" t="s">
        <v>39</v>
      </c>
      <c r="N28" s="17">
        <v>30000444</v>
      </c>
      <c r="O28" s="18" t="s">
        <v>106</v>
      </c>
      <c r="P28" s="18" t="s">
        <v>86</v>
      </c>
      <c r="Q28" s="18" t="s">
        <v>125</v>
      </c>
      <c r="R28" s="18" t="s">
        <v>124</v>
      </c>
      <c r="S28" s="18" t="s">
        <v>89</v>
      </c>
      <c r="T28" s="18" t="s">
        <v>123</v>
      </c>
      <c r="U28" s="19"/>
      <c r="V28" s="18" t="s">
        <v>82</v>
      </c>
      <c r="W28" s="19"/>
      <c r="X28" s="18" t="s">
        <v>129</v>
      </c>
      <c r="Y28" s="18" t="s">
        <v>121</v>
      </c>
      <c r="Z28" s="17">
        <v>2.56</v>
      </c>
      <c r="AA28" s="17">
        <v>0</v>
      </c>
      <c r="AB28" s="17">
        <v>0</v>
      </c>
      <c r="AC28" s="17">
        <v>0</v>
      </c>
      <c r="AD28" s="17">
        <v>0.09</v>
      </c>
      <c r="AE28" s="17">
        <v>1.42</v>
      </c>
      <c r="AF28" s="17">
        <v>16.309999999999999</v>
      </c>
      <c r="AG28" s="17">
        <v>1.39</v>
      </c>
      <c r="AH28" s="17">
        <v>5.51</v>
      </c>
      <c r="AI28" s="17">
        <v>50</v>
      </c>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row>
    <row r="29" spans="1:80" x14ac:dyDescent="0.25">
      <c r="A29" s="18" t="s">
        <v>41</v>
      </c>
      <c r="B29" s="18" t="s">
        <v>68</v>
      </c>
      <c r="C29" s="18" t="s">
        <v>82</v>
      </c>
      <c r="D29" s="18" t="s">
        <v>108</v>
      </c>
      <c r="E29" s="18" t="s">
        <v>82</v>
      </c>
      <c r="F29" s="19"/>
      <c r="G29" s="18" t="s">
        <v>66</v>
      </c>
      <c r="H29" s="17">
        <v>1123834</v>
      </c>
      <c r="I29" s="18" t="s">
        <v>40</v>
      </c>
      <c r="J29" s="17">
        <v>939116</v>
      </c>
      <c r="K29" s="17">
        <v>63</v>
      </c>
      <c r="L29" s="19"/>
      <c r="M29" s="18" t="s">
        <v>39</v>
      </c>
      <c r="N29" s="17">
        <v>30000444</v>
      </c>
      <c r="O29" s="18" t="s">
        <v>106</v>
      </c>
      <c r="P29" s="18" t="s">
        <v>86</v>
      </c>
      <c r="Q29" s="18" t="s">
        <v>125</v>
      </c>
      <c r="R29" s="18" t="s">
        <v>124</v>
      </c>
      <c r="S29" s="18" t="s">
        <v>89</v>
      </c>
      <c r="T29" s="18" t="s">
        <v>123</v>
      </c>
      <c r="U29" s="19"/>
      <c r="V29" s="18" t="s">
        <v>82</v>
      </c>
      <c r="W29" s="19"/>
      <c r="X29" s="18" t="s">
        <v>128</v>
      </c>
      <c r="Y29" s="18" t="s">
        <v>121</v>
      </c>
      <c r="Z29" s="17">
        <v>3.12</v>
      </c>
      <c r="AA29" s="17">
        <v>16.18</v>
      </c>
      <c r="AB29" s="17">
        <v>0</v>
      </c>
      <c r="AC29" s="17">
        <v>0</v>
      </c>
      <c r="AD29" s="17">
        <v>0.09</v>
      </c>
      <c r="AE29" s="17">
        <v>1.42</v>
      </c>
      <c r="AF29" s="17">
        <v>16.309999999999999</v>
      </c>
      <c r="AG29" s="17">
        <v>1.39</v>
      </c>
      <c r="AH29" s="17">
        <v>5.51</v>
      </c>
      <c r="AI29" s="17">
        <v>50</v>
      </c>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c r="BP29" s="14"/>
      <c r="BQ29" s="14"/>
      <c r="BR29" s="14"/>
      <c r="BS29" s="14"/>
      <c r="BT29" s="14"/>
      <c r="BU29" s="14"/>
      <c r="BV29" s="14"/>
      <c r="BW29" s="14"/>
      <c r="BX29" s="14"/>
      <c r="BY29" s="14"/>
      <c r="BZ29" s="14"/>
      <c r="CA29" s="14"/>
      <c r="CB29" s="14"/>
    </row>
    <row r="30" spans="1:80" x14ac:dyDescent="0.25">
      <c r="A30" s="18" t="s">
        <v>41</v>
      </c>
      <c r="B30" s="18" t="s">
        <v>68</v>
      </c>
      <c r="C30" s="18" t="s">
        <v>82</v>
      </c>
      <c r="D30" s="18" t="s">
        <v>108</v>
      </c>
      <c r="E30" s="18" t="s">
        <v>82</v>
      </c>
      <c r="F30" s="19"/>
      <c r="G30" s="18" t="s">
        <v>66</v>
      </c>
      <c r="H30" s="17">
        <v>1123834</v>
      </c>
      <c r="I30" s="18" t="s">
        <v>40</v>
      </c>
      <c r="J30" s="17">
        <v>939116</v>
      </c>
      <c r="K30" s="17">
        <v>164</v>
      </c>
      <c r="L30" s="19"/>
      <c r="M30" s="18" t="s">
        <v>39</v>
      </c>
      <c r="N30" s="17">
        <v>30000444</v>
      </c>
      <c r="O30" s="18" t="s">
        <v>106</v>
      </c>
      <c r="P30" s="18" t="s">
        <v>86</v>
      </c>
      <c r="Q30" s="18" t="s">
        <v>125</v>
      </c>
      <c r="R30" s="18" t="s">
        <v>124</v>
      </c>
      <c r="S30" s="18" t="s">
        <v>89</v>
      </c>
      <c r="T30" s="18" t="s">
        <v>123</v>
      </c>
      <c r="U30" s="19"/>
      <c r="V30" s="18" t="s">
        <v>82</v>
      </c>
      <c r="W30" s="19"/>
      <c r="X30" s="18" t="s">
        <v>126</v>
      </c>
      <c r="Y30" s="18" t="s">
        <v>121</v>
      </c>
      <c r="Z30" s="17">
        <v>0.26</v>
      </c>
      <c r="AA30" s="17">
        <v>0</v>
      </c>
      <c r="AB30" s="17">
        <v>0</v>
      </c>
      <c r="AC30" s="17">
        <v>0</v>
      </c>
      <c r="AD30" s="17">
        <v>0.09</v>
      </c>
      <c r="AE30" s="17">
        <v>1.42</v>
      </c>
      <c r="AF30" s="17">
        <v>16.309999999999999</v>
      </c>
      <c r="AG30" s="17">
        <v>1.39</v>
      </c>
      <c r="AH30" s="17">
        <v>5.51</v>
      </c>
      <c r="AI30" s="17">
        <v>50</v>
      </c>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14"/>
      <c r="BW30" s="14"/>
      <c r="BX30" s="14"/>
      <c r="BY30" s="14"/>
      <c r="BZ30" s="14"/>
      <c r="CA30" s="14"/>
      <c r="CB30" s="14"/>
    </row>
    <row r="31" spans="1:80" x14ac:dyDescent="0.25">
      <c r="A31" s="18" t="s">
        <v>41</v>
      </c>
      <c r="B31" s="18" t="s">
        <v>68</v>
      </c>
      <c r="C31" s="18" t="s">
        <v>82</v>
      </c>
      <c r="D31" s="18" t="s">
        <v>108</v>
      </c>
      <c r="E31" s="18" t="s">
        <v>82</v>
      </c>
      <c r="F31" s="19"/>
      <c r="G31" s="18" t="s">
        <v>66</v>
      </c>
      <c r="H31" s="17">
        <v>1123834</v>
      </c>
      <c r="I31" s="18" t="s">
        <v>40</v>
      </c>
      <c r="J31" s="17">
        <v>939116</v>
      </c>
      <c r="K31" s="17">
        <v>168</v>
      </c>
      <c r="L31" s="19"/>
      <c r="M31" s="18" t="s">
        <v>39</v>
      </c>
      <c r="N31" s="17">
        <v>30000444</v>
      </c>
      <c r="O31" s="18" t="s">
        <v>106</v>
      </c>
      <c r="P31" s="18" t="s">
        <v>86</v>
      </c>
      <c r="Q31" s="18" t="s">
        <v>125</v>
      </c>
      <c r="R31" s="18" t="s">
        <v>124</v>
      </c>
      <c r="S31" s="18" t="s">
        <v>89</v>
      </c>
      <c r="T31" s="18" t="s">
        <v>123</v>
      </c>
      <c r="U31" s="19"/>
      <c r="V31" s="18" t="s">
        <v>82</v>
      </c>
      <c r="W31" s="19"/>
      <c r="X31" s="18" t="s">
        <v>127</v>
      </c>
      <c r="Y31" s="18" t="s">
        <v>121</v>
      </c>
      <c r="Z31" s="17">
        <v>0.22</v>
      </c>
      <c r="AA31" s="17">
        <v>0</v>
      </c>
      <c r="AB31" s="17">
        <v>0</v>
      </c>
      <c r="AC31" s="17">
        <v>0</v>
      </c>
      <c r="AD31" s="17">
        <v>0.09</v>
      </c>
      <c r="AE31" s="17">
        <v>1.42</v>
      </c>
      <c r="AF31" s="17">
        <v>16.309999999999999</v>
      </c>
      <c r="AG31" s="17">
        <v>1.39</v>
      </c>
      <c r="AH31" s="17">
        <v>5.51</v>
      </c>
      <c r="AI31" s="17">
        <v>50</v>
      </c>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row>
    <row r="32" spans="1:80" x14ac:dyDescent="0.25">
      <c r="A32" s="18" t="s">
        <v>41</v>
      </c>
      <c r="B32" s="18" t="s">
        <v>68</v>
      </c>
      <c r="C32" s="18" t="s">
        <v>82</v>
      </c>
      <c r="D32" s="18" t="s">
        <v>108</v>
      </c>
      <c r="E32" s="18" t="s">
        <v>82</v>
      </c>
      <c r="F32" s="19"/>
      <c r="G32" s="18" t="s">
        <v>66</v>
      </c>
      <c r="H32" s="17">
        <v>1123834</v>
      </c>
      <c r="I32" s="18" t="s">
        <v>40</v>
      </c>
      <c r="J32" s="17">
        <v>939116</v>
      </c>
      <c r="K32" s="17">
        <v>48</v>
      </c>
      <c r="L32" s="19"/>
      <c r="M32" s="18" t="s">
        <v>39</v>
      </c>
      <c r="N32" s="17">
        <v>30000444</v>
      </c>
      <c r="O32" s="18" t="s">
        <v>106</v>
      </c>
      <c r="P32" s="18" t="s">
        <v>86</v>
      </c>
      <c r="Q32" s="18" t="s">
        <v>125</v>
      </c>
      <c r="R32" s="18" t="s">
        <v>124</v>
      </c>
      <c r="S32" s="18" t="s">
        <v>89</v>
      </c>
      <c r="T32" s="18" t="s">
        <v>123</v>
      </c>
      <c r="U32" s="19"/>
      <c r="V32" s="18" t="s">
        <v>82</v>
      </c>
      <c r="W32" s="19"/>
      <c r="X32" s="18" t="s">
        <v>130</v>
      </c>
      <c r="Y32" s="18" t="s">
        <v>70</v>
      </c>
      <c r="Z32" s="17">
        <v>2</v>
      </c>
      <c r="AA32" s="17">
        <v>636.6</v>
      </c>
      <c r="AB32" s="17">
        <v>0</v>
      </c>
      <c r="AC32" s="17">
        <v>0</v>
      </c>
      <c r="AD32" s="17">
        <v>0.09</v>
      </c>
      <c r="AE32" s="17">
        <v>1.42</v>
      </c>
      <c r="AF32" s="17">
        <v>16.309999999999999</v>
      </c>
      <c r="AG32" s="17">
        <v>1.39</v>
      </c>
      <c r="AH32" s="17">
        <v>5.51</v>
      </c>
      <c r="AI32" s="17">
        <v>50</v>
      </c>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14"/>
      <c r="BW32" s="14"/>
      <c r="BX32" s="14"/>
      <c r="BY32" s="14"/>
      <c r="BZ32" s="14"/>
      <c r="CA32" s="14"/>
      <c r="CB32" s="14"/>
    </row>
    <row r="33" spans="1:80" x14ac:dyDescent="0.25">
      <c r="A33" s="18" t="s">
        <v>41</v>
      </c>
      <c r="B33" s="18" t="s">
        <v>68</v>
      </c>
      <c r="C33" s="18" t="s">
        <v>82</v>
      </c>
      <c r="D33" s="18" t="s">
        <v>108</v>
      </c>
      <c r="E33" s="18" t="s">
        <v>82</v>
      </c>
      <c r="F33" s="19"/>
      <c r="G33" s="18" t="s">
        <v>66</v>
      </c>
      <c r="H33" s="17">
        <v>1123834</v>
      </c>
      <c r="I33" s="18" t="s">
        <v>40</v>
      </c>
      <c r="J33" s="17">
        <v>939572</v>
      </c>
      <c r="K33" s="17">
        <v>64</v>
      </c>
      <c r="L33" s="19"/>
      <c r="M33" s="18" t="s">
        <v>39</v>
      </c>
      <c r="N33" s="17">
        <v>30000444</v>
      </c>
      <c r="O33" s="18" t="s">
        <v>106</v>
      </c>
      <c r="P33" s="18" t="s">
        <v>86</v>
      </c>
      <c r="Q33" s="18" t="s">
        <v>132</v>
      </c>
      <c r="R33" s="18" t="s">
        <v>124</v>
      </c>
      <c r="S33" s="18" t="s">
        <v>87</v>
      </c>
      <c r="T33" s="18" t="s">
        <v>123</v>
      </c>
      <c r="U33" s="19"/>
      <c r="V33" s="18" t="s">
        <v>82</v>
      </c>
      <c r="W33" s="19"/>
      <c r="X33" s="18" t="s">
        <v>135</v>
      </c>
      <c r="Y33" s="18" t="s">
        <v>121</v>
      </c>
      <c r="Z33" s="17">
        <v>495.5</v>
      </c>
      <c r="AA33" s="17">
        <v>16.18</v>
      </c>
      <c r="AB33" s="17">
        <v>0</v>
      </c>
      <c r="AC33" s="17">
        <v>0</v>
      </c>
      <c r="AD33" s="17">
        <v>0.09</v>
      </c>
      <c r="AE33" s="17">
        <v>1.42</v>
      </c>
      <c r="AF33" s="17">
        <v>16.309999999999999</v>
      </c>
      <c r="AG33" s="17">
        <v>1.39</v>
      </c>
      <c r="AH33" s="17">
        <v>5.51</v>
      </c>
      <c r="AI33" s="17">
        <v>50</v>
      </c>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14"/>
      <c r="BW33" s="14"/>
      <c r="BX33" s="14"/>
      <c r="BY33" s="14"/>
      <c r="BZ33" s="14"/>
      <c r="CA33" s="14"/>
      <c r="CB33" s="14"/>
    </row>
    <row r="34" spans="1:80" x14ac:dyDescent="0.25">
      <c r="A34" s="18" t="s">
        <v>41</v>
      </c>
      <c r="B34" s="18" t="s">
        <v>68</v>
      </c>
      <c r="C34" s="18" t="s">
        <v>82</v>
      </c>
      <c r="D34" s="18" t="s">
        <v>108</v>
      </c>
      <c r="E34" s="18" t="s">
        <v>82</v>
      </c>
      <c r="F34" s="19"/>
      <c r="G34" s="18" t="s">
        <v>66</v>
      </c>
      <c r="H34" s="17">
        <v>1123834</v>
      </c>
      <c r="I34" s="18" t="s">
        <v>40</v>
      </c>
      <c r="J34" s="17">
        <v>939572</v>
      </c>
      <c r="K34" s="17">
        <v>191</v>
      </c>
      <c r="L34" s="19"/>
      <c r="M34" s="18" t="s">
        <v>39</v>
      </c>
      <c r="N34" s="17">
        <v>30000444</v>
      </c>
      <c r="O34" s="18" t="s">
        <v>106</v>
      </c>
      <c r="P34" s="18" t="s">
        <v>86</v>
      </c>
      <c r="Q34" s="18" t="s">
        <v>132</v>
      </c>
      <c r="R34" s="18" t="s">
        <v>124</v>
      </c>
      <c r="S34" s="18" t="s">
        <v>87</v>
      </c>
      <c r="T34" s="18" t="s">
        <v>123</v>
      </c>
      <c r="U34" s="19"/>
      <c r="V34" s="18" t="s">
        <v>82</v>
      </c>
      <c r="W34" s="19"/>
      <c r="X34" s="18" t="s">
        <v>134</v>
      </c>
      <c r="Y34" s="18" t="s">
        <v>133</v>
      </c>
      <c r="Z34" s="17">
        <v>24.97</v>
      </c>
      <c r="AA34" s="17">
        <v>1.8</v>
      </c>
      <c r="AB34" s="17">
        <v>0</v>
      </c>
      <c r="AC34" s="17">
        <v>0</v>
      </c>
      <c r="AD34" s="17">
        <v>0.09</v>
      </c>
      <c r="AE34" s="17">
        <v>1.42</v>
      </c>
      <c r="AF34" s="17">
        <v>16.309999999999999</v>
      </c>
      <c r="AG34" s="17">
        <v>1.39</v>
      </c>
      <c r="AH34" s="17">
        <v>5.51</v>
      </c>
      <c r="AI34" s="17">
        <v>50</v>
      </c>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c r="BX34" s="14"/>
      <c r="BY34" s="14"/>
      <c r="BZ34" s="14"/>
      <c r="CA34" s="14"/>
      <c r="CB34" s="14"/>
    </row>
    <row r="35" spans="1:80" x14ac:dyDescent="0.25">
      <c r="A35" s="18" t="s">
        <v>41</v>
      </c>
      <c r="B35" s="18" t="s">
        <v>68</v>
      </c>
      <c r="C35" s="18" t="s">
        <v>82</v>
      </c>
      <c r="D35" s="18" t="s">
        <v>108</v>
      </c>
      <c r="E35" s="18" t="s">
        <v>82</v>
      </c>
      <c r="F35" s="19"/>
      <c r="G35" s="18" t="s">
        <v>66</v>
      </c>
      <c r="H35" s="17">
        <v>1123834</v>
      </c>
      <c r="I35" s="18" t="s">
        <v>40</v>
      </c>
      <c r="J35" s="17">
        <v>939572</v>
      </c>
      <c r="K35" s="17">
        <v>159</v>
      </c>
      <c r="L35" s="19"/>
      <c r="M35" s="18" t="s">
        <v>39</v>
      </c>
      <c r="N35" s="17">
        <v>30000444</v>
      </c>
      <c r="O35" s="18" t="s">
        <v>106</v>
      </c>
      <c r="P35" s="18" t="s">
        <v>86</v>
      </c>
      <c r="Q35" s="18" t="s">
        <v>132</v>
      </c>
      <c r="R35" s="18" t="s">
        <v>124</v>
      </c>
      <c r="S35" s="18" t="s">
        <v>87</v>
      </c>
      <c r="T35" s="18" t="s">
        <v>123</v>
      </c>
      <c r="U35" s="19"/>
      <c r="V35" s="18" t="s">
        <v>82</v>
      </c>
      <c r="W35" s="19"/>
      <c r="X35" s="18" t="s">
        <v>131</v>
      </c>
      <c r="Y35" s="18" t="s">
        <v>121</v>
      </c>
      <c r="Z35" s="17">
        <v>0.5</v>
      </c>
      <c r="AA35" s="17">
        <v>57.95</v>
      </c>
      <c r="AB35" s="17">
        <v>0</v>
      </c>
      <c r="AC35" s="17">
        <v>0</v>
      </c>
      <c r="AD35" s="17">
        <v>0.09</v>
      </c>
      <c r="AE35" s="17">
        <v>1.42</v>
      </c>
      <c r="AF35" s="17">
        <v>16.309999999999999</v>
      </c>
      <c r="AG35" s="17">
        <v>1.39</v>
      </c>
      <c r="AH35" s="17">
        <v>5.51</v>
      </c>
      <c r="AI35" s="17">
        <v>50</v>
      </c>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c r="BX35" s="14"/>
      <c r="BY35" s="14"/>
      <c r="BZ35" s="14"/>
      <c r="CA35" s="14"/>
      <c r="CB35" s="14"/>
    </row>
    <row r="36" spans="1:80" x14ac:dyDescent="0.25">
      <c r="A36" s="18" t="s">
        <v>41</v>
      </c>
      <c r="B36" s="18" t="s">
        <v>68</v>
      </c>
      <c r="C36" s="18" t="s">
        <v>82</v>
      </c>
      <c r="D36" s="18" t="s">
        <v>108</v>
      </c>
      <c r="E36" s="18" t="s">
        <v>82</v>
      </c>
      <c r="F36" s="19"/>
      <c r="G36" s="18" t="s">
        <v>66</v>
      </c>
      <c r="H36" s="17">
        <v>1123834</v>
      </c>
      <c r="I36" s="18" t="s">
        <v>40</v>
      </c>
      <c r="J36" s="17">
        <v>940136</v>
      </c>
      <c r="K36" s="17">
        <v>48</v>
      </c>
      <c r="L36" s="19"/>
      <c r="M36" s="18" t="s">
        <v>39</v>
      </c>
      <c r="N36" s="17">
        <v>30000444</v>
      </c>
      <c r="O36" s="18" t="s">
        <v>106</v>
      </c>
      <c r="P36" s="18" t="s">
        <v>86</v>
      </c>
      <c r="Q36" s="18" t="s">
        <v>125</v>
      </c>
      <c r="R36" s="18" t="s">
        <v>124</v>
      </c>
      <c r="S36" s="18" t="s">
        <v>88</v>
      </c>
      <c r="T36" s="18" t="s">
        <v>123</v>
      </c>
      <c r="U36" s="19"/>
      <c r="V36" s="18" t="s">
        <v>82</v>
      </c>
      <c r="W36" s="19"/>
      <c r="X36" s="18" t="s">
        <v>130</v>
      </c>
      <c r="Y36" s="18" t="s">
        <v>70</v>
      </c>
      <c r="Z36" s="17">
        <v>2</v>
      </c>
      <c r="AA36" s="17">
        <v>636.6</v>
      </c>
      <c r="AB36" s="17">
        <v>0</v>
      </c>
      <c r="AC36" s="17">
        <v>0</v>
      </c>
      <c r="AD36" s="17">
        <v>0.09</v>
      </c>
      <c r="AE36" s="17">
        <v>1.42</v>
      </c>
      <c r="AF36" s="17">
        <v>16.309999999999999</v>
      </c>
      <c r="AG36" s="17">
        <v>1.39</v>
      </c>
      <c r="AH36" s="17">
        <v>5.51</v>
      </c>
      <c r="AI36" s="17">
        <v>50</v>
      </c>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row>
    <row r="37" spans="1:80" x14ac:dyDescent="0.25">
      <c r="A37" s="18" t="s">
        <v>41</v>
      </c>
      <c r="B37" s="18" t="s">
        <v>68</v>
      </c>
      <c r="C37" s="18" t="s">
        <v>82</v>
      </c>
      <c r="D37" s="18" t="s">
        <v>108</v>
      </c>
      <c r="E37" s="18" t="s">
        <v>82</v>
      </c>
      <c r="F37" s="19"/>
      <c r="G37" s="18" t="s">
        <v>66</v>
      </c>
      <c r="H37" s="17">
        <v>1123834</v>
      </c>
      <c r="I37" s="18" t="s">
        <v>40</v>
      </c>
      <c r="J37" s="17">
        <v>940136</v>
      </c>
      <c r="K37" s="17">
        <v>165</v>
      </c>
      <c r="L37" s="19"/>
      <c r="M37" s="18" t="s">
        <v>39</v>
      </c>
      <c r="N37" s="17">
        <v>30000444</v>
      </c>
      <c r="O37" s="18" t="s">
        <v>106</v>
      </c>
      <c r="P37" s="18" t="s">
        <v>86</v>
      </c>
      <c r="Q37" s="18" t="s">
        <v>125</v>
      </c>
      <c r="R37" s="18" t="s">
        <v>124</v>
      </c>
      <c r="S37" s="18" t="s">
        <v>88</v>
      </c>
      <c r="T37" s="18" t="s">
        <v>123</v>
      </c>
      <c r="U37" s="19"/>
      <c r="V37" s="18" t="s">
        <v>82</v>
      </c>
      <c r="W37" s="19"/>
      <c r="X37" s="18" t="s">
        <v>129</v>
      </c>
      <c r="Y37" s="18" t="s">
        <v>121</v>
      </c>
      <c r="Z37" s="17">
        <v>2.56</v>
      </c>
      <c r="AA37" s="17">
        <v>0</v>
      </c>
      <c r="AB37" s="17">
        <v>0</v>
      </c>
      <c r="AC37" s="17">
        <v>0</v>
      </c>
      <c r="AD37" s="17">
        <v>0.09</v>
      </c>
      <c r="AE37" s="17">
        <v>1.42</v>
      </c>
      <c r="AF37" s="17">
        <v>16.309999999999999</v>
      </c>
      <c r="AG37" s="17">
        <v>1.39</v>
      </c>
      <c r="AH37" s="17">
        <v>5.51</v>
      </c>
      <c r="AI37" s="17">
        <v>50</v>
      </c>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row>
    <row r="38" spans="1:80" x14ac:dyDescent="0.25">
      <c r="A38" s="18" t="s">
        <v>41</v>
      </c>
      <c r="B38" s="18" t="s">
        <v>68</v>
      </c>
      <c r="C38" s="18" t="s">
        <v>82</v>
      </c>
      <c r="D38" s="18" t="s">
        <v>108</v>
      </c>
      <c r="E38" s="18" t="s">
        <v>82</v>
      </c>
      <c r="F38" s="19"/>
      <c r="G38" s="18" t="s">
        <v>66</v>
      </c>
      <c r="H38" s="17">
        <v>1123834</v>
      </c>
      <c r="I38" s="18" t="s">
        <v>40</v>
      </c>
      <c r="J38" s="17">
        <v>940136</v>
      </c>
      <c r="K38" s="17">
        <v>63</v>
      </c>
      <c r="L38" s="19"/>
      <c r="M38" s="18" t="s">
        <v>39</v>
      </c>
      <c r="N38" s="17">
        <v>30000444</v>
      </c>
      <c r="O38" s="18" t="s">
        <v>106</v>
      </c>
      <c r="P38" s="18" t="s">
        <v>86</v>
      </c>
      <c r="Q38" s="18" t="s">
        <v>125</v>
      </c>
      <c r="R38" s="18" t="s">
        <v>124</v>
      </c>
      <c r="S38" s="18" t="s">
        <v>88</v>
      </c>
      <c r="T38" s="18" t="s">
        <v>123</v>
      </c>
      <c r="U38" s="19"/>
      <c r="V38" s="18" t="s">
        <v>82</v>
      </c>
      <c r="W38" s="19"/>
      <c r="X38" s="18" t="s">
        <v>128</v>
      </c>
      <c r="Y38" s="18" t="s">
        <v>121</v>
      </c>
      <c r="Z38" s="17">
        <v>3.12</v>
      </c>
      <c r="AA38" s="17">
        <v>16.18</v>
      </c>
      <c r="AB38" s="17">
        <v>0</v>
      </c>
      <c r="AC38" s="17">
        <v>0</v>
      </c>
      <c r="AD38" s="17">
        <v>0.09</v>
      </c>
      <c r="AE38" s="17">
        <v>1.42</v>
      </c>
      <c r="AF38" s="17">
        <v>16.309999999999999</v>
      </c>
      <c r="AG38" s="17">
        <v>1.39</v>
      </c>
      <c r="AH38" s="17">
        <v>5.51</v>
      </c>
      <c r="AI38" s="17">
        <v>50</v>
      </c>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row>
    <row r="39" spans="1:80" x14ac:dyDescent="0.25">
      <c r="A39" s="18" t="s">
        <v>41</v>
      </c>
      <c r="B39" s="18" t="s">
        <v>68</v>
      </c>
      <c r="C39" s="18" t="s">
        <v>82</v>
      </c>
      <c r="D39" s="18" t="s">
        <v>108</v>
      </c>
      <c r="E39" s="18" t="s">
        <v>82</v>
      </c>
      <c r="F39" s="19"/>
      <c r="G39" s="18" t="s">
        <v>66</v>
      </c>
      <c r="H39" s="17">
        <v>1123834</v>
      </c>
      <c r="I39" s="18" t="s">
        <v>40</v>
      </c>
      <c r="J39" s="17">
        <v>940136</v>
      </c>
      <c r="K39" s="17">
        <v>168</v>
      </c>
      <c r="L39" s="19"/>
      <c r="M39" s="18" t="s">
        <v>39</v>
      </c>
      <c r="N39" s="17">
        <v>30000444</v>
      </c>
      <c r="O39" s="18" t="s">
        <v>106</v>
      </c>
      <c r="P39" s="18" t="s">
        <v>86</v>
      </c>
      <c r="Q39" s="18" t="s">
        <v>125</v>
      </c>
      <c r="R39" s="18" t="s">
        <v>124</v>
      </c>
      <c r="S39" s="18" t="s">
        <v>88</v>
      </c>
      <c r="T39" s="18" t="s">
        <v>123</v>
      </c>
      <c r="U39" s="19"/>
      <c r="V39" s="18" t="s">
        <v>82</v>
      </c>
      <c r="W39" s="19"/>
      <c r="X39" s="18" t="s">
        <v>127</v>
      </c>
      <c r="Y39" s="18" t="s">
        <v>121</v>
      </c>
      <c r="Z39" s="17">
        <v>0.22</v>
      </c>
      <c r="AA39" s="17">
        <v>0</v>
      </c>
      <c r="AB39" s="17">
        <v>0</v>
      </c>
      <c r="AC39" s="17">
        <v>0</v>
      </c>
      <c r="AD39" s="17">
        <v>0.09</v>
      </c>
      <c r="AE39" s="17">
        <v>1.42</v>
      </c>
      <c r="AF39" s="17">
        <v>16.309999999999999</v>
      </c>
      <c r="AG39" s="17">
        <v>1.39</v>
      </c>
      <c r="AH39" s="17">
        <v>5.51</v>
      </c>
      <c r="AI39" s="17">
        <v>50</v>
      </c>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row>
    <row r="40" spans="1:80" x14ac:dyDescent="0.25">
      <c r="A40" s="18" t="s">
        <v>41</v>
      </c>
      <c r="B40" s="18" t="s">
        <v>68</v>
      </c>
      <c r="C40" s="18" t="s">
        <v>82</v>
      </c>
      <c r="D40" s="18" t="s">
        <v>108</v>
      </c>
      <c r="E40" s="18" t="s">
        <v>82</v>
      </c>
      <c r="F40" s="19"/>
      <c r="G40" s="18" t="s">
        <v>66</v>
      </c>
      <c r="H40" s="17">
        <v>1123834</v>
      </c>
      <c r="I40" s="18" t="s">
        <v>40</v>
      </c>
      <c r="J40" s="17">
        <v>940136</v>
      </c>
      <c r="K40" s="17">
        <v>164</v>
      </c>
      <c r="L40" s="19"/>
      <c r="M40" s="18" t="s">
        <v>39</v>
      </c>
      <c r="N40" s="17">
        <v>30000444</v>
      </c>
      <c r="O40" s="18" t="s">
        <v>106</v>
      </c>
      <c r="P40" s="18" t="s">
        <v>86</v>
      </c>
      <c r="Q40" s="18" t="s">
        <v>125</v>
      </c>
      <c r="R40" s="18" t="s">
        <v>124</v>
      </c>
      <c r="S40" s="18" t="s">
        <v>88</v>
      </c>
      <c r="T40" s="18" t="s">
        <v>123</v>
      </c>
      <c r="U40" s="19"/>
      <c r="V40" s="18" t="s">
        <v>82</v>
      </c>
      <c r="W40" s="19"/>
      <c r="X40" s="18" t="s">
        <v>126</v>
      </c>
      <c r="Y40" s="18" t="s">
        <v>121</v>
      </c>
      <c r="Z40" s="17">
        <v>0.26</v>
      </c>
      <c r="AA40" s="17">
        <v>0</v>
      </c>
      <c r="AB40" s="17">
        <v>0</v>
      </c>
      <c r="AC40" s="17">
        <v>0</v>
      </c>
      <c r="AD40" s="17">
        <v>0.09</v>
      </c>
      <c r="AE40" s="17">
        <v>1.42</v>
      </c>
      <c r="AF40" s="17">
        <v>16.309999999999999</v>
      </c>
      <c r="AG40" s="17">
        <v>1.39</v>
      </c>
      <c r="AH40" s="17">
        <v>5.51</v>
      </c>
      <c r="AI40" s="17">
        <v>50</v>
      </c>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c r="BX40" s="14"/>
      <c r="BY40" s="14"/>
      <c r="BZ40" s="14"/>
      <c r="CA40" s="14"/>
      <c r="CB40" s="14"/>
    </row>
    <row r="41" spans="1:80" x14ac:dyDescent="0.25">
      <c r="A41" s="18" t="s">
        <v>41</v>
      </c>
      <c r="B41" s="18" t="s">
        <v>68</v>
      </c>
      <c r="C41" s="18" t="s">
        <v>82</v>
      </c>
      <c r="D41" s="18" t="s">
        <v>108</v>
      </c>
      <c r="E41" s="18" t="s">
        <v>82</v>
      </c>
      <c r="F41" s="19"/>
      <c r="G41" s="18" t="s">
        <v>66</v>
      </c>
      <c r="H41" s="17">
        <v>1123834</v>
      </c>
      <c r="I41" s="18" t="s">
        <v>40</v>
      </c>
      <c r="J41" s="17">
        <v>940136</v>
      </c>
      <c r="K41" s="17">
        <v>142</v>
      </c>
      <c r="L41" s="19"/>
      <c r="M41" s="18" t="s">
        <v>39</v>
      </c>
      <c r="N41" s="17">
        <v>30000444</v>
      </c>
      <c r="O41" s="18" t="s">
        <v>106</v>
      </c>
      <c r="P41" s="18" t="s">
        <v>86</v>
      </c>
      <c r="Q41" s="18" t="s">
        <v>125</v>
      </c>
      <c r="R41" s="18" t="s">
        <v>124</v>
      </c>
      <c r="S41" s="18" t="s">
        <v>88</v>
      </c>
      <c r="T41" s="18" t="s">
        <v>123</v>
      </c>
      <c r="U41" s="19"/>
      <c r="V41" s="18" t="s">
        <v>82</v>
      </c>
      <c r="W41" s="19"/>
      <c r="X41" s="18" t="s">
        <v>122</v>
      </c>
      <c r="Y41" s="18" t="s">
        <v>121</v>
      </c>
      <c r="Z41" s="17">
        <v>0.06</v>
      </c>
      <c r="AA41" s="17">
        <v>88.48</v>
      </c>
      <c r="AB41" s="17">
        <v>0</v>
      </c>
      <c r="AC41" s="17">
        <v>0</v>
      </c>
      <c r="AD41" s="17">
        <v>0.09</v>
      </c>
      <c r="AE41" s="17">
        <v>1.42</v>
      </c>
      <c r="AF41" s="17">
        <v>16.309999999999999</v>
      </c>
      <c r="AG41" s="17">
        <v>1.39</v>
      </c>
      <c r="AH41" s="17">
        <v>5.51</v>
      </c>
      <c r="AI41" s="17">
        <v>50</v>
      </c>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row>
    <row r="43" spans="1:80" ht="18.75" x14ac:dyDescent="0.3">
      <c r="A43" s="16" t="s">
        <v>120</v>
      </c>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4"/>
      <c r="BL43" s="14"/>
      <c r="BM43" s="14"/>
      <c r="BN43" s="14"/>
      <c r="BO43" s="14"/>
      <c r="BP43" s="14"/>
      <c r="BQ43" s="14"/>
      <c r="BR43" s="14"/>
      <c r="BS43" s="14"/>
      <c r="BT43" s="14"/>
      <c r="BU43" s="14"/>
      <c r="BV43" s="14"/>
      <c r="BW43" s="14"/>
      <c r="BX43" s="14"/>
      <c r="BY43" s="14"/>
      <c r="BZ43" s="14"/>
      <c r="CA43" s="14"/>
      <c r="CB43" s="14"/>
    </row>
    <row r="44" spans="1:80" x14ac:dyDescent="0.25">
      <c r="A44" s="15" t="s">
        <v>26</v>
      </c>
      <c r="B44" s="15" t="s">
        <v>58</v>
      </c>
      <c r="C44" s="15" t="s">
        <v>119</v>
      </c>
      <c r="D44" s="15" t="s">
        <v>118</v>
      </c>
      <c r="E44" s="15" t="s">
        <v>117</v>
      </c>
      <c r="F44" s="15" t="s">
        <v>67</v>
      </c>
      <c r="G44" s="15" t="s">
        <v>100</v>
      </c>
      <c r="H44" s="15" t="s">
        <v>116</v>
      </c>
      <c r="I44" s="15" t="s">
        <v>99</v>
      </c>
      <c r="J44" s="15" t="s">
        <v>96</v>
      </c>
      <c r="K44" s="15" t="s">
        <v>98</v>
      </c>
      <c r="L44" s="15" t="s">
        <v>24</v>
      </c>
      <c r="M44" s="15" t="s">
        <v>84</v>
      </c>
      <c r="N44" s="15" t="s">
        <v>115</v>
      </c>
      <c r="O44" s="15" t="s">
        <v>114</v>
      </c>
      <c r="P44" s="15" t="s">
        <v>60</v>
      </c>
      <c r="Q44" s="15" t="s">
        <v>113</v>
      </c>
      <c r="R44" s="15" t="s">
        <v>97</v>
      </c>
      <c r="S44" s="15" t="s">
        <v>55</v>
      </c>
      <c r="T44" s="15" t="s">
        <v>112</v>
      </c>
      <c r="U44" s="15" t="s">
        <v>95</v>
      </c>
      <c r="V44" s="15" t="s">
        <v>83</v>
      </c>
      <c r="W44" s="15" t="s">
        <v>111</v>
      </c>
      <c r="X44" s="15" t="s">
        <v>59</v>
      </c>
      <c r="Y44" s="15" t="s">
        <v>28</v>
      </c>
      <c r="Z44" s="15" t="s">
        <v>62</v>
      </c>
      <c r="AA44" s="15" t="s">
        <v>65</v>
      </c>
      <c r="AB44" s="15" t="s">
        <v>64</v>
      </c>
      <c r="AC44" s="15" t="s">
        <v>27</v>
      </c>
      <c r="AD44" s="15" t="s">
        <v>110</v>
      </c>
      <c r="AE44" s="15" t="s">
        <v>51</v>
      </c>
      <c r="AF44" s="15" t="s">
        <v>50</v>
      </c>
      <c r="AG44" s="15" t="s">
        <v>49</v>
      </c>
      <c r="AH44" s="15" t="s">
        <v>48</v>
      </c>
      <c r="AI44" s="15" t="s">
        <v>47</v>
      </c>
      <c r="AJ44" s="15" t="s">
        <v>46</v>
      </c>
      <c r="AK44" s="15" t="s">
        <v>45</v>
      </c>
      <c r="AL44" s="15" t="s">
        <v>44</v>
      </c>
      <c r="AM44" s="15" t="s">
        <v>43</v>
      </c>
      <c r="AN44" s="15" t="s">
        <v>17</v>
      </c>
      <c r="AO44" s="15" t="s">
        <v>16</v>
      </c>
      <c r="AP44" s="15" t="s">
        <v>42</v>
      </c>
      <c r="AQ44" s="15" t="s">
        <v>15</v>
      </c>
      <c r="AR44" s="15" t="s">
        <v>14</v>
      </c>
      <c r="AS44" s="15" t="s">
        <v>57</v>
      </c>
    </row>
    <row r="45" spans="1:80" x14ac:dyDescent="0.25">
      <c r="A45" s="9" t="s">
        <v>41</v>
      </c>
      <c r="B45" s="9" t="s">
        <v>68</v>
      </c>
      <c r="D45" s="9" t="s">
        <v>108</v>
      </c>
      <c r="F45" s="9">
        <v>9201700001</v>
      </c>
      <c r="G45" s="9">
        <v>861839</v>
      </c>
      <c r="H45" s="9" t="s">
        <v>107</v>
      </c>
      <c r="I45" s="9">
        <v>3</v>
      </c>
      <c r="L45" s="9" t="s">
        <v>39</v>
      </c>
      <c r="M45" s="9">
        <v>817764</v>
      </c>
      <c r="N45" s="9">
        <v>30000444</v>
      </c>
      <c r="O45" s="9" t="s">
        <v>106</v>
      </c>
      <c r="P45" s="9" t="s">
        <v>94</v>
      </c>
      <c r="Q45" s="9" t="s">
        <v>109</v>
      </c>
      <c r="R45" s="9">
        <v>59.1</v>
      </c>
      <c r="S45" s="9">
        <v>1</v>
      </c>
      <c r="U45" s="9">
        <v>0</v>
      </c>
      <c r="V45" s="9">
        <v>1</v>
      </c>
      <c r="W45" s="9" t="s">
        <v>104</v>
      </c>
      <c r="AA45" s="9">
        <v>1123834</v>
      </c>
      <c r="AB45" s="9" t="s">
        <v>40</v>
      </c>
      <c r="AE45" s="9">
        <v>1.42</v>
      </c>
      <c r="AF45" s="9">
        <v>0</v>
      </c>
      <c r="AG45" s="9">
        <v>0</v>
      </c>
      <c r="AH45" s="9">
        <v>1.48</v>
      </c>
      <c r="AI45" s="9">
        <v>0</v>
      </c>
      <c r="AJ45" s="9">
        <v>0</v>
      </c>
      <c r="AN45" s="9">
        <v>0.09</v>
      </c>
      <c r="AO45" s="9">
        <v>1.42</v>
      </c>
      <c r="AP45" s="9">
        <v>16.309999999999999</v>
      </c>
      <c r="AQ45" s="9">
        <v>1.39</v>
      </c>
      <c r="AR45" s="9">
        <v>5.51</v>
      </c>
      <c r="AS45" s="9">
        <v>50</v>
      </c>
    </row>
    <row r="46" spans="1:80" x14ac:dyDescent="0.25">
      <c r="A46" s="9" t="s">
        <v>41</v>
      </c>
      <c r="B46" s="9" t="s">
        <v>68</v>
      </c>
      <c r="D46" s="9" t="s">
        <v>108</v>
      </c>
      <c r="F46" s="9">
        <v>9201700001</v>
      </c>
      <c r="G46" s="9">
        <v>861842</v>
      </c>
      <c r="H46" s="9" t="s">
        <v>107</v>
      </c>
      <c r="I46" s="9">
        <v>3</v>
      </c>
      <c r="L46" s="9" t="s">
        <v>39</v>
      </c>
      <c r="M46" s="9">
        <v>817763</v>
      </c>
      <c r="N46" s="9">
        <v>30000444</v>
      </c>
      <c r="O46" s="9" t="s">
        <v>106</v>
      </c>
      <c r="P46" s="9" t="s">
        <v>94</v>
      </c>
      <c r="Q46" s="9" t="s">
        <v>109</v>
      </c>
      <c r="R46" s="9">
        <v>61.7</v>
      </c>
      <c r="S46" s="9">
        <v>2</v>
      </c>
      <c r="U46" s="9">
        <v>0</v>
      </c>
      <c r="V46" s="9">
        <v>1</v>
      </c>
      <c r="W46" s="9" t="s">
        <v>104</v>
      </c>
      <c r="AA46" s="9">
        <v>1123834</v>
      </c>
      <c r="AB46" s="9" t="s">
        <v>40</v>
      </c>
      <c r="AE46" s="9">
        <v>1.42</v>
      </c>
      <c r="AF46" s="9">
        <v>0</v>
      </c>
      <c r="AG46" s="9">
        <v>0</v>
      </c>
      <c r="AH46" s="9">
        <v>1.48</v>
      </c>
      <c r="AI46" s="9">
        <v>0</v>
      </c>
      <c r="AJ46" s="9">
        <v>0</v>
      </c>
      <c r="AN46" s="9">
        <v>0.09</v>
      </c>
      <c r="AO46" s="9">
        <v>1.42</v>
      </c>
      <c r="AP46" s="9">
        <v>16.309999999999999</v>
      </c>
      <c r="AQ46" s="9">
        <v>1.39</v>
      </c>
      <c r="AR46" s="9">
        <v>5.51</v>
      </c>
      <c r="AS46" s="9">
        <v>50</v>
      </c>
    </row>
    <row r="47" spans="1:80" x14ac:dyDescent="0.25">
      <c r="A47" s="9" t="s">
        <v>41</v>
      </c>
      <c r="B47" s="9" t="s">
        <v>68</v>
      </c>
      <c r="D47" s="9" t="s">
        <v>108</v>
      </c>
      <c r="F47" s="9">
        <v>9201700001</v>
      </c>
      <c r="G47" s="9">
        <v>861843</v>
      </c>
      <c r="H47" s="9" t="s">
        <v>107</v>
      </c>
      <c r="I47" s="9">
        <v>3</v>
      </c>
      <c r="L47" s="9" t="s">
        <v>39</v>
      </c>
      <c r="M47" s="9">
        <v>817768</v>
      </c>
      <c r="N47" s="9">
        <v>30000444</v>
      </c>
      <c r="O47" s="9" t="s">
        <v>106</v>
      </c>
      <c r="P47" s="9" t="s">
        <v>94</v>
      </c>
      <c r="Q47" s="9" t="s">
        <v>109</v>
      </c>
      <c r="R47" s="9">
        <v>231.9</v>
      </c>
      <c r="S47" s="9">
        <v>9</v>
      </c>
      <c r="U47" s="9">
        <v>0</v>
      </c>
      <c r="V47" s="9">
        <v>1</v>
      </c>
      <c r="W47" s="9" t="s">
        <v>104</v>
      </c>
      <c r="AA47" s="9">
        <v>1123834</v>
      </c>
      <c r="AB47" s="9" t="s">
        <v>40</v>
      </c>
      <c r="AE47" s="9">
        <v>1.42</v>
      </c>
      <c r="AF47" s="9">
        <v>0</v>
      </c>
      <c r="AG47" s="9">
        <v>0</v>
      </c>
      <c r="AH47" s="9">
        <v>1.48</v>
      </c>
      <c r="AI47" s="9">
        <v>0</v>
      </c>
      <c r="AJ47" s="9">
        <v>0</v>
      </c>
      <c r="AN47" s="9">
        <v>0.09</v>
      </c>
      <c r="AO47" s="9">
        <v>1.42</v>
      </c>
      <c r="AP47" s="9">
        <v>16.309999999999999</v>
      </c>
      <c r="AQ47" s="9">
        <v>1.39</v>
      </c>
      <c r="AR47" s="9">
        <v>5.51</v>
      </c>
      <c r="AS47" s="9">
        <v>50</v>
      </c>
    </row>
    <row r="48" spans="1:80" x14ac:dyDescent="0.25">
      <c r="A48" s="9" t="s">
        <v>41</v>
      </c>
      <c r="B48" s="9" t="s">
        <v>68</v>
      </c>
      <c r="D48" s="9" t="s">
        <v>108</v>
      </c>
      <c r="F48" s="9">
        <v>9201700001</v>
      </c>
      <c r="G48" s="9">
        <v>863392</v>
      </c>
      <c r="H48" s="9" t="s">
        <v>107</v>
      </c>
      <c r="I48" s="9">
        <v>7</v>
      </c>
      <c r="L48" s="9" t="s">
        <v>39</v>
      </c>
      <c r="M48" s="9">
        <v>836383</v>
      </c>
      <c r="N48" s="9">
        <v>30000444</v>
      </c>
      <c r="O48" s="9" t="s">
        <v>106</v>
      </c>
      <c r="P48" s="9" t="s">
        <v>94</v>
      </c>
      <c r="Q48" s="9" t="s">
        <v>105</v>
      </c>
      <c r="R48" s="9">
        <v>1</v>
      </c>
      <c r="S48" s="9">
        <v>0</v>
      </c>
      <c r="U48" s="9">
        <v>0</v>
      </c>
      <c r="V48" s="9">
        <v>1</v>
      </c>
      <c r="W48" s="9" t="s">
        <v>104</v>
      </c>
      <c r="AA48" s="9">
        <v>1123834</v>
      </c>
      <c r="AB48" s="9" t="s">
        <v>40</v>
      </c>
      <c r="AE48" s="9">
        <v>1.42</v>
      </c>
      <c r="AF48" s="9">
        <v>0</v>
      </c>
      <c r="AG48" s="9">
        <v>0</v>
      </c>
      <c r="AH48" s="9">
        <v>1.48</v>
      </c>
      <c r="AI48" s="9">
        <v>0</v>
      </c>
      <c r="AJ48" s="9">
        <v>0</v>
      </c>
      <c r="AN48" s="9">
        <v>0.09</v>
      </c>
      <c r="AO48" s="9">
        <v>1.42</v>
      </c>
      <c r="AP48" s="9">
        <v>16.309999999999999</v>
      </c>
      <c r="AQ48" s="9">
        <v>1.39</v>
      </c>
      <c r="AR48" s="9">
        <v>5.51</v>
      </c>
      <c r="AS48" s="9">
        <v>50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EBD7055D559004389A37AF06AE7EB6C" ma:contentTypeVersion="13" ma:contentTypeDescription="Create a new document." ma:contentTypeScope="" ma:versionID="dfa3af0256e84a5904ef20b1c8f4e624">
  <xsd:schema xmlns:xsd="http://www.w3.org/2001/XMLSchema" xmlns:xs="http://www.w3.org/2001/XMLSchema" xmlns:p="http://schemas.microsoft.com/office/2006/metadata/properties" xmlns:ns3="a7a9373d-8c7c-4674-87b8-712713bb5384" xmlns:ns4="65215f68-9063-4b6f-82e8-64243b936287" targetNamespace="http://schemas.microsoft.com/office/2006/metadata/properties" ma:root="true" ma:fieldsID="16f10ff09b803348a180cce63ee35977" ns3:_="" ns4:_="">
    <xsd:import namespace="a7a9373d-8c7c-4674-87b8-712713bb5384"/>
    <xsd:import namespace="65215f68-9063-4b6f-82e8-64243b93628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a9373d-8c7c-4674-87b8-712713bb538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5215f68-9063-4b6f-82e8-64243b936287"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FFC978B-0AAC-41C0-84B3-285AEBFE24CB}">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65215f68-9063-4b6f-82e8-64243b936287"/>
    <ds:schemaRef ds:uri="http://purl.org/dc/elements/1.1/"/>
    <ds:schemaRef ds:uri="a7a9373d-8c7c-4674-87b8-712713bb5384"/>
    <ds:schemaRef ds:uri="http://www.w3.org/XML/1998/namespace"/>
    <ds:schemaRef ds:uri="http://purl.org/dc/dcmitype/"/>
  </ds:schemaRefs>
</ds:datastoreItem>
</file>

<file path=customXml/itemProps2.xml><?xml version="1.0" encoding="utf-8"?>
<ds:datastoreItem xmlns:ds="http://schemas.openxmlformats.org/officeDocument/2006/customXml" ds:itemID="{3EC3AF8D-8F0B-43C7-A96A-6A4186793A77}">
  <ds:schemaRefs>
    <ds:schemaRef ds:uri="http://schemas.microsoft.com/sharepoint/v3/contenttype/forms"/>
  </ds:schemaRefs>
</ds:datastoreItem>
</file>

<file path=customXml/itemProps3.xml><?xml version="1.0" encoding="utf-8"?>
<ds:datastoreItem xmlns:ds="http://schemas.openxmlformats.org/officeDocument/2006/customXml" ds:itemID="{D82D7582-A688-4D65-BC7A-2D57E6C4C1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a9373d-8c7c-4674-87b8-712713bb5384"/>
    <ds:schemaRef ds:uri="65215f68-9063-4b6f-82e8-64243b93628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Obs. Inf Final Pre STN</vt:lpstr>
      <vt:lpstr>Terrenos</vt:lpstr>
      <vt:lpstr>Servidumbres</vt:lpstr>
      <vt:lpstr>GIS</vt:lpstr>
      <vt:lpstr>Error Calificación - Chena_CN</vt:lpstr>
      <vt:lpstr>SE_Polpaico</vt:lpstr>
      <vt:lpstr>'Obs. Inf Final Pre STN'!Área_de_impresión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Jofre Utreras, Pablo Antonio</cp:lastModifiedBy>
  <cp:lastPrinted>2019-11-07T17:07:27Z</cp:lastPrinted>
  <dcterms:created xsi:type="dcterms:W3CDTF">2019-10-08T21:10:49Z</dcterms:created>
  <dcterms:modified xsi:type="dcterms:W3CDTF">2020-09-15T01:34:38Z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0x0101002EBD7055D559004389A37AF06AE7EB6C</vt:lpwstr>
  </property>
</Properties>
</file>